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 activeTab="1"/>
  </bookViews>
  <sheets>
    <sheet name="časové ZC" sheetId="27" r:id="rId1"/>
    <sheet name="časové DC" sheetId="28" r:id="rId2"/>
    <sheet name="linkové ZC" sheetId="30" state="hidden" r:id="rId3"/>
  </sheets>
  <definedNames>
    <definedName name="_xlnm._FilterDatabase" localSheetId="1" hidden="1">'časové DC'!$A$8:$L$20</definedName>
    <definedName name="_xlnm._FilterDatabase" localSheetId="0" hidden="1">'časové ZC'!$A$8:$L$23</definedName>
    <definedName name="_xlnm._FilterDatabase" localSheetId="2" hidden="1">'linkové ZC'!$A$8:$L$65</definedName>
  </definedNames>
  <calcPr calcId="145621"/>
</workbook>
</file>

<file path=xl/calcChain.xml><?xml version="1.0" encoding="utf-8"?>
<calcChain xmlns="http://schemas.openxmlformats.org/spreadsheetml/2006/main">
  <c r="J13" i="28" l="1"/>
  <c r="I13" i="28"/>
  <c r="J10" i="28"/>
  <c r="I10" i="28"/>
  <c r="J9" i="28"/>
  <c r="I9" i="28"/>
  <c r="J23" i="27"/>
  <c r="I23" i="27"/>
  <c r="J17" i="27"/>
  <c r="I17" i="27"/>
  <c r="N17" i="27" s="1"/>
  <c r="J15" i="27"/>
  <c r="N15" i="27" s="1"/>
  <c r="I15" i="27"/>
  <c r="J10" i="27"/>
  <c r="I10" i="27"/>
  <c r="J9" i="27"/>
  <c r="I9" i="27"/>
  <c r="N9" i="27" s="1"/>
  <c r="P8" i="27"/>
  <c r="Q8" i="27" s="1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K9" i="27"/>
  <c r="L9" i="27" s="1"/>
  <c r="K10" i="27"/>
  <c r="L10" i="27" s="1"/>
  <c r="I11" i="27"/>
  <c r="N11" i="27" s="1"/>
  <c r="J11" i="27"/>
  <c r="K11" i="27"/>
  <c r="L11" i="27" s="1"/>
  <c r="I12" i="27"/>
  <c r="J12" i="27"/>
  <c r="K12" i="27"/>
  <c r="L12" i="27" s="1"/>
  <c r="I13" i="27"/>
  <c r="J13" i="27"/>
  <c r="K13" i="27"/>
  <c r="L13" i="27" s="1"/>
  <c r="I14" i="27"/>
  <c r="J14" i="27"/>
  <c r="K14" i="27"/>
  <c r="L14" i="27" s="1"/>
  <c r="K15" i="27"/>
  <c r="L15" i="27" s="1"/>
  <c r="I16" i="27"/>
  <c r="J16" i="27"/>
  <c r="K16" i="27"/>
  <c r="L16" i="27" s="1"/>
  <c r="K17" i="27"/>
  <c r="L17" i="27" s="1"/>
  <c r="I18" i="27"/>
  <c r="J18" i="27"/>
  <c r="K18" i="27"/>
  <c r="L18" i="27" s="1"/>
  <c r="I19" i="27"/>
  <c r="J19" i="27"/>
  <c r="K19" i="27"/>
  <c r="L19" i="27" s="1"/>
  <c r="I20" i="27"/>
  <c r="N20" i="27" s="1"/>
  <c r="J20" i="27"/>
  <c r="K20" i="27"/>
  <c r="L20" i="27" s="1"/>
  <c r="I21" i="27"/>
  <c r="N21" i="27" s="1"/>
  <c r="J21" i="27"/>
  <c r="K21" i="27"/>
  <c r="L21" i="27" s="1"/>
  <c r="I22" i="27"/>
  <c r="N22" i="27" s="1"/>
  <c r="J22" i="27"/>
  <c r="K22" i="27"/>
  <c r="L22" i="27" s="1"/>
  <c r="N23" i="27"/>
  <c r="K23" i="27"/>
  <c r="L23" i="27" s="1"/>
  <c r="D25" i="27"/>
  <c r="E25" i="27"/>
  <c r="F25" i="27"/>
  <c r="G25" i="27"/>
  <c r="N14" i="27" l="1"/>
  <c r="N13" i="27"/>
  <c r="N10" i="27"/>
  <c r="N12" i="27"/>
  <c r="J25" i="27"/>
  <c r="K25" i="27"/>
  <c r="L25" i="27" s="1"/>
  <c r="N19" i="27"/>
  <c r="N18" i="27"/>
  <c r="N16" i="27"/>
  <c r="I25" i="27"/>
  <c r="J20" i="28"/>
  <c r="I20" i="28"/>
  <c r="J19" i="28"/>
  <c r="I19" i="28"/>
  <c r="J18" i="28"/>
  <c r="I18" i="28"/>
  <c r="N25" i="27" l="1"/>
  <c r="J17" i="28"/>
  <c r="I17" i="28"/>
  <c r="J16" i="28"/>
  <c r="I16" i="28"/>
  <c r="J15" i="28"/>
  <c r="I15" i="28"/>
  <c r="J14" i="28"/>
  <c r="I14" i="28"/>
  <c r="J12" i="28"/>
  <c r="I12" i="28"/>
  <c r="J11" i="28"/>
  <c r="I11" i="28"/>
  <c r="D22" i="28"/>
  <c r="E22" i="28"/>
  <c r="F22" i="28"/>
  <c r="G22" i="28"/>
  <c r="D67" i="30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P8" i="28"/>
  <c r="Q8" i="28" s="1"/>
  <c r="R8" i="28" s="1"/>
  <c r="S8" i="28" s="1"/>
  <c r="T8" i="28" s="1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AG8" i="28" s="1"/>
  <c r="AH8" i="28" s="1"/>
  <c r="AI8" i="28" s="1"/>
  <c r="AJ8" i="28" s="1"/>
  <c r="AK8" i="28" s="1"/>
  <c r="AL8" i="28" s="1"/>
  <c r="AM8" i="28" s="1"/>
  <c r="AN8" i="28" s="1"/>
  <c r="AO8" i="28" s="1"/>
  <c r="AP8" i="28" s="1"/>
  <c r="AQ8" i="28" s="1"/>
  <c r="AR8" i="28" s="1"/>
  <c r="K9" i="28"/>
  <c r="L9" i="28" s="1"/>
  <c r="K10" i="28"/>
  <c r="L10" i="28" s="1"/>
  <c r="K11" i="28"/>
  <c r="L11" i="28" s="1"/>
  <c r="K12" i="28"/>
  <c r="L12" i="28" s="1"/>
  <c r="N13" i="28"/>
  <c r="K13" i="28"/>
  <c r="L13" i="28" s="1"/>
  <c r="K14" i="28"/>
  <c r="L14" i="28" s="1"/>
  <c r="N15" i="28"/>
  <c r="K15" i="28"/>
  <c r="L15" i="28" s="1"/>
  <c r="K16" i="28"/>
  <c r="L16" i="28" s="1"/>
  <c r="K17" i="28"/>
  <c r="L17" i="28" s="1"/>
  <c r="N18" i="28"/>
  <c r="K18" i="28"/>
  <c r="L18" i="28" s="1"/>
  <c r="N19" i="28"/>
  <c r="K19" i="28"/>
  <c r="L19" i="28" s="1"/>
  <c r="K20" i="28"/>
  <c r="L20" i="28" s="1"/>
  <c r="N20" i="28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11" i="28"/>
  <c r="N35" i="30"/>
  <c r="N34" i="30"/>
  <c r="N25" i="30"/>
  <c r="J53" i="30"/>
  <c r="N12" i="30"/>
  <c r="I28" i="30"/>
  <c r="K18" i="30"/>
  <c r="L18" i="30" s="1"/>
  <c r="K43" i="30"/>
  <c r="L43" i="30" s="1"/>
  <c r="N14" i="28"/>
  <c r="N12" i="28"/>
  <c r="N10" i="28"/>
  <c r="N9" i="28"/>
  <c r="N17" i="28"/>
  <c r="N16" i="28"/>
  <c r="K22" i="28"/>
  <c r="L22" i="28" s="1"/>
  <c r="I22" i="28"/>
  <c r="N64" i="30"/>
  <c r="J67" i="30"/>
  <c r="N67" i="30" s="1"/>
  <c r="I53" i="30"/>
  <c r="N43" i="30"/>
  <c r="N47" i="30"/>
  <c r="I62" i="30"/>
  <c r="I39" i="30"/>
  <c r="J22" i="28"/>
  <c r="N53" i="30"/>
  <c r="J62" i="30"/>
  <c r="J39" i="30"/>
  <c r="N39" i="30" s="1"/>
  <c r="J18" i="30"/>
  <c r="N18" i="30" s="1"/>
  <c r="J28" i="30"/>
  <c r="N28" i="30" s="1"/>
  <c r="N20" i="30"/>
  <c r="N22" i="28" l="1"/>
  <c r="N62" i="30"/>
</calcChain>
</file>

<file path=xl/sharedStrings.xml><?xml version="1.0" encoding="utf-8"?>
<sst xmlns="http://schemas.openxmlformats.org/spreadsheetml/2006/main" count="157" uniqueCount="96">
  <si>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</si>
  <si>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</si>
  <si>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</si>
  <si>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</si>
  <si>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</si>
  <si>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</si>
  <si>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</si>
  <si>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</si>
  <si>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</si>
  <si>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</si>
  <si>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</si>
  <si>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</si>
  <si>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</si>
  <si>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</si>
  <si>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</si>
  <si>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</si>
  <si>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</si>
  <si>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</si>
  <si>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</si>
  <si>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</si>
  <si>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</si>
  <si>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</si>
  <si>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</si>
  <si>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</si>
  <si>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</si>
  <si>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</si>
  <si>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</si>
  <si>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</si>
  <si>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</si>
  <si>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</si>
  <si>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</si>
  <si>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</si>
  <si>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</si>
  <si>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</si>
  <si>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</si>
  <si>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</si>
  <si>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</si>
  <si>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</si>
  <si>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</si>
  <si>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</si>
  <si>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</si>
  <si>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</si>
  <si>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</si>
  <si>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</si>
  <si>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</si>
  <si>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</si>
  <si>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</si>
  <si>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</si>
  <si>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</si>
  <si>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</si>
  <si>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</si>
  <si>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</si>
  <si>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</si>
  <si>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</si>
  <si>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</si>
  <si>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</si>
  <si>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</si>
  <si>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</si>
  <si>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</si>
  <si>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</si>
  <si>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</si>
  <si>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6:10</t>
  </si>
  <si>
    <t>6:29</t>
  </si>
  <si>
    <t>6:49</t>
  </si>
  <si>
    <t>7:09</t>
  </si>
  <si>
    <t>7:20</t>
  </si>
  <si>
    <t>7:31</t>
  </si>
  <si>
    <t>7:40</t>
  </si>
  <si>
    <t>7:50</t>
  </si>
  <si>
    <t>8:01</t>
  </si>
  <si>
    <t>8:10</t>
  </si>
  <si>
    <t>8:20</t>
  </si>
  <si>
    <t>8:30</t>
  </si>
  <si>
    <t>6:17</t>
  </si>
  <si>
    <t>6:37</t>
  </si>
  <si>
    <t>6:46</t>
  </si>
  <si>
    <t>6:57</t>
  </si>
  <si>
    <t>7:06</t>
  </si>
  <si>
    <t>7:17</t>
  </si>
  <si>
    <t>7:26</t>
  </si>
  <si>
    <t>7:36</t>
  </si>
  <si>
    <t>7:46</t>
  </si>
  <si>
    <t>7:55</t>
  </si>
  <si>
    <t>8:02</t>
  </si>
  <si>
    <t>8:18</t>
  </si>
  <si>
    <t>8:25</t>
  </si>
  <si>
    <t>8:32</t>
  </si>
  <si>
    <t>I. P. Pavlova</t>
  </si>
  <si>
    <t>Tram</t>
  </si>
  <si>
    <t>6:00 - 8:30</t>
  </si>
  <si>
    <r>
      <t xml:space="preserve">Typ vozů: </t>
    </r>
    <r>
      <rPr>
        <sz val="11"/>
        <rFont val="Arial CE"/>
        <charset val="238"/>
      </rPr>
      <t>7 - 1x solo tram</t>
    </r>
  </si>
  <si>
    <t>sobota 20. září 2014</t>
  </si>
  <si>
    <t>oblačno 21°C</t>
  </si>
  <si>
    <t>do centra (směr Bruselská)</t>
  </si>
  <si>
    <t>z centra (směr Muzeum)</t>
  </si>
  <si>
    <t>Jméno sčítače: Martin Chour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</si>
</sst>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6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zoomScaleNormal="100" workbookViewId="0">
      <selection activeCell="H6" sqref="H6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87</v>
      </c>
      <c r="H1" s="4"/>
      <c r="I1" s="4" t="s">
        <v>1</v>
      </c>
      <c r="J1" s="2" t="s">
        <v>88</v>
      </c>
      <c r="K1" s="2"/>
    </row>
    <row r="2" spans="1:44" x14ac:dyDescent="0.2">
      <c r="A2" s="5" t="s">
        <v>2</v>
      </c>
      <c r="C2" t="s">
        <v>94</v>
      </c>
      <c r="H2" s="4"/>
      <c r="I2" s="4" t="s">
        <v>4</v>
      </c>
      <c r="J2" s="17">
        <v>11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91</v>
      </c>
      <c r="H4" s="4" t="s">
        <v>7</v>
      </c>
      <c r="I4" t="s">
        <v>89</v>
      </c>
      <c r="N4" s="16" t="s">
        <v>21</v>
      </c>
      <c r="Q4" t="s">
        <v>92</v>
      </c>
    </row>
    <row r="6" spans="1:44" ht="15" x14ac:dyDescent="0.25">
      <c r="A6" s="1" t="s">
        <v>90</v>
      </c>
      <c r="H6" s="2" t="s">
        <v>95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11</v>
      </c>
      <c r="B9" s="12">
        <v>406</v>
      </c>
      <c r="C9" s="13">
        <v>7</v>
      </c>
      <c r="D9" s="13">
        <v>42</v>
      </c>
      <c r="E9" s="12">
        <v>17</v>
      </c>
      <c r="F9" s="12">
        <v>0</v>
      </c>
      <c r="G9" s="12">
        <v>25</v>
      </c>
      <c r="H9" s="47" t="s">
        <v>73</v>
      </c>
      <c r="I9" s="13">
        <f t="shared" ref="I9:I10" si="1">IF(C9=1,60,IF(C9=4,90,IF(C9=5,90,IF(C9=6,30,IF(C9=7,70,IF(C9=8,140,IF(C9=9,130,140)))))))</f>
        <v>70</v>
      </c>
      <c r="J9" s="13">
        <f t="shared" ref="J9:J10" si="2">MAX(D9,G9)</f>
        <v>42</v>
      </c>
      <c r="K9" s="15">
        <f>D9-E9+F9</f>
        <v>25</v>
      </c>
      <c r="L9">
        <f>IF(K9-G9=0,0,"chyba")</f>
        <v>0</v>
      </c>
      <c r="M9" s="18"/>
      <c r="N9" s="21">
        <f>J9/I9</f>
        <v>0.6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11</v>
      </c>
      <c r="B10" s="12">
        <v>507</v>
      </c>
      <c r="C10" s="13">
        <v>7</v>
      </c>
      <c r="D10" s="13">
        <v>53</v>
      </c>
      <c r="E10" s="12">
        <v>18</v>
      </c>
      <c r="F10" s="12">
        <v>2</v>
      </c>
      <c r="G10" s="12">
        <v>37</v>
      </c>
      <c r="H10" s="47" t="s">
        <v>74</v>
      </c>
      <c r="I10" s="13">
        <f t="shared" si="1"/>
        <v>70</v>
      </c>
      <c r="J10" s="13">
        <f t="shared" si="2"/>
        <v>53</v>
      </c>
      <c r="K10" s="15">
        <f t="shared" ref="K10:K20" si="3">D10-E10+F10</f>
        <v>37</v>
      </c>
      <c r="L10">
        <f t="shared" ref="L10:L20" si="4">IF(K10-G10=0,0,"chyba")</f>
        <v>0</v>
      </c>
      <c r="M10" s="18"/>
      <c r="N10" s="21">
        <f t="shared" ref="N10:N20" si="5">J10/I10</f>
        <v>0.75714285714285712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11</v>
      </c>
      <c r="B11" s="12">
        <v>409</v>
      </c>
      <c r="C11" s="13">
        <v>7</v>
      </c>
      <c r="D11" s="13">
        <v>31</v>
      </c>
      <c r="E11" s="12">
        <v>9</v>
      </c>
      <c r="F11" s="12">
        <v>2</v>
      </c>
      <c r="G11" s="12">
        <v>25</v>
      </c>
      <c r="H11" s="47" t="s">
        <v>75</v>
      </c>
      <c r="I11" s="13">
        <f t="shared" ref="I11:I16" si="6">IF(C11=1,60,IF(C11=4,90,IF(C11=5,90,IF(C11=6,30,IF(C11=7,70,IF(C11=8,140,IF(C11=9,130,140)))))))</f>
        <v>70</v>
      </c>
      <c r="J11" s="13">
        <f t="shared" ref="J11:J16" si="7">MAX(D11,G11)</f>
        <v>31</v>
      </c>
      <c r="K11" s="15">
        <f t="shared" si="3"/>
        <v>24</v>
      </c>
      <c r="L11" t="str">
        <f t="shared" si="4"/>
        <v>chyba</v>
      </c>
      <c r="M11" s="18"/>
      <c r="N11" s="21">
        <f t="shared" si="5"/>
        <v>0.44285714285714284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11</v>
      </c>
      <c r="B12" s="12">
        <v>410</v>
      </c>
      <c r="C12" s="13">
        <v>7</v>
      </c>
      <c r="D12" s="13">
        <v>34</v>
      </c>
      <c r="E12" s="12">
        <v>14</v>
      </c>
      <c r="F12" s="12">
        <v>1</v>
      </c>
      <c r="G12" s="12">
        <v>21</v>
      </c>
      <c r="H12" s="47" t="s">
        <v>76</v>
      </c>
      <c r="I12" s="13">
        <f t="shared" si="6"/>
        <v>70</v>
      </c>
      <c r="J12" s="13">
        <f t="shared" si="7"/>
        <v>34</v>
      </c>
      <c r="K12" s="15">
        <f t="shared" si="3"/>
        <v>21</v>
      </c>
      <c r="L12">
        <f t="shared" si="4"/>
        <v>0</v>
      </c>
      <c r="M12" s="18"/>
      <c r="N12" s="21">
        <f t="shared" si="5"/>
        <v>0.48571428571428571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11</v>
      </c>
      <c r="B13" s="12">
        <v>401</v>
      </c>
      <c r="C13" s="13">
        <v>7</v>
      </c>
      <c r="D13" s="13">
        <v>22</v>
      </c>
      <c r="E13" s="12">
        <v>12</v>
      </c>
      <c r="F13" s="12">
        <v>1</v>
      </c>
      <c r="G13" s="12">
        <v>11</v>
      </c>
      <c r="H13" s="47" t="s">
        <v>77</v>
      </c>
      <c r="I13" s="13">
        <f t="shared" si="6"/>
        <v>70</v>
      </c>
      <c r="J13" s="13">
        <f t="shared" si="7"/>
        <v>22</v>
      </c>
      <c r="K13" s="15">
        <f t="shared" si="3"/>
        <v>11</v>
      </c>
      <c r="L13">
        <f t="shared" si="4"/>
        <v>0</v>
      </c>
      <c r="M13" s="18"/>
      <c r="N13" s="21">
        <f t="shared" si="5"/>
        <v>0.31428571428571428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11</v>
      </c>
      <c r="B14" s="12">
        <v>402</v>
      </c>
      <c r="C14" s="13">
        <v>7</v>
      </c>
      <c r="D14" s="13">
        <v>40</v>
      </c>
      <c r="E14" s="12">
        <v>26</v>
      </c>
      <c r="F14" s="12">
        <v>0</v>
      </c>
      <c r="G14" s="12">
        <v>14</v>
      </c>
      <c r="H14" s="47" t="s">
        <v>78</v>
      </c>
      <c r="I14" s="13">
        <f t="shared" si="6"/>
        <v>70</v>
      </c>
      <c r="J14" s="13">
        <f t="shared" si="7"/>
        <v>40</v>
      </c>
      <c r="K14" s="15">
        <f t="shared" si="3"/>
        <v>14</v>
      </c>
      <c r="L14">
        <f t="shared" si="4"/>
        <v>0</v>
      </c>
      <c r="M14" s="18"/>
      <c r="N14" s="21">
        <f t="shared" si="5"/>
        <v>0.5714285714285714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11</v>
      </c>
      <c r="B15" s="12">
        <v>503</v>
      </c>
      <c r="C15" s="13">
        <v>7</v>
      </c>
      <c r="D15" s="13">
        <v>22</v>
      </c>
      <c r="E15" s="12">
        <v>8</v>
      </c>
      <c r="F15" s="12">
        <v>2</v>
      </c>
      <c r="G15" s="12">
        <v>16</v>
      </c>
      <c r="H15" s="47" t="s">
        <v>79</v>
      </c>
      <c r="I15" s="13">
        <f t="shared" ref="I15" si="8">IF(C15=1,60,IF(C15=4,90,IF(C15=5,90,IF(C15=6,30,IF(C15=7,70,IF(C15=8,140,IF(C15=9,130,140)))))))</f>
        <v>70</v>
      </c>
      <c r="J15" s="13">
        <f t="shared" ref="J15" si="9">MAX(D15,G15)</f>
        <v>22</v>
      </c>
      <c r="K15" s="15">
        <f t="shared" si="3"/>
        <v>16</v>
      </c>
      <c r="L15">
        <f t="shared" si="4"/>
        <v>0</v>
      </c>
      <c r="M15" s="18"/>
      <c r="N15" s="21">
        <f t="shared" si="5"/>
        <v>0.31428571428571428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11</v>
      </c>
      <c r="B16" s="12">
        <v>405</v>
      </c>
      <c r="C16" s="13">
        <v>7</v>
      </c>
      <c r="D16" s="13">
        <v>40</v>
      </c>
      <c r="E16" s="12">
        <v>18</v>
      </c>
      <c r="F16" s="12">
        <v>0</v>
      </c>
      <c r="G16" s="12">
        <v>22</v>
      </c>
      <c r="H16" s="47" t="s">
        <v>80</v>
      </c>
      <c r="I16" s="13">
        <f t="shared" si="6"/>
        <v>70</v>
      </c>
      <c r="J16" s="13">
        <f t="shared" si="7"/>
        <v>40</v>
      </c>
      <c r="K16" s="15">
        <f t="shared" si="3"/>
        <v>22</v>
      </c>
      <c r="L16">
        <f t="shared" si="4"/>
        <v>0</v>
      </c>
      <c r="M16" s="45"/>
      <c r="N16" s="21">
        <f t="shared" si="5"/>
        <v>0.5714285714285714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11</v>
      </c>
      <c r="B17" s="12">
        <v>401</v>
      </c>
      <c r="C17" s="13">
        <v>7</v>
      </c>
      <c r="D17" s="13">
        <v>51</v>
      </c>
      <c r="E17" s="12">
        <v>23</v>
      </c>
      <c r="F17" s="12">
        <v>0</v>
      </c>
      <c r="G17" s="12">
        <v>28</v>
      </c>
      <c r="H17" s="47" t="s">
        <v>81</v>
      </c>
      <c r="I17" s="13">
        <f t="shared" ref="I17" si="10">IF(C17=1,60,IF(C17=4,90,IF(C17=5,90,IF(C17=6,30,IF(C17=7,70,IF(C17=8,140,IF(C17=9,130,140)))))))</f>
        <v>70</v>
      </c>
      <c r="J17" s="13">
        <f t="shared" ref="J17" si="11">MAX(D17,G17)</f>
        <v>51</v>
      </c>
      <c r="K17" s="15">
        <f t="shared" si="3"/>
        <v>28</v>
      </c>
      <c r="L17">
        <f t="shared" si="4"/>
        <v>0</v>
      </c>
      <c r="M17" s="18"/>
      <c r="N17" s="21">
        <f t="shared" si="5"/>
        <v>0.72857142857142854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11</v>
      </c>
      <c r="B18" s="12">
        <v>406</v>
      </c>
      <c r="C18" s="13">
        <v>7</v>
      </c>
      <c r="D18" s="13">
        <v>35</v>
      </c>
      <c r="E18" s="12">
        <v>15</v>
      </c>
      <c r="F18" s="12">
        <v>0</v>
      </c>
      <c r="G18" s="12">
        <v>20</v>
      </c>
      <c r="H18" s="47" t="s">
        <v>82</v>
      </c>
      <c r="I18" s="13">
        <f t="shared" ref="I18:I20" si="12">IF(C18=1,60,IF(C18=4,90,IF(C18=5,90,IF(C18=6,30,IF(C18=7,70,IF(C18=8,140,IF(C18=9,130,140)))))))</f>
        <v>70</v>
      </c>
      <c r="J18" s="13">
        <f t="shared" ref="J18:J20" si="13">MAX(D18,G18)</f>
        <v>35</v>
      </c>
      <c r="K18" s="15">
        <f t="shared" si="3"/>
        <v>20</v>
      </c>
      <c r="L18">
        <f t="shared" si="4"/>
        <v>0</v>
      </c>
      <c r="M18" s="18"/>
      <c r="N18" s="21">
        <f t="shared" si="5"/>
        <v>0.5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11</v>
      </c>
      <c r="B19" s="12">
        <v>507</v>
      </c>
      <c r="C19" s="13">
        <v>7</v>
      </c>
      <c r="D19" s="13">
        <v>19</v>
      </c>
      <c r="E19" s="12">
        <v>2</v>
      </c>
      <c r="F19" s="12">
        <v>2</v>
      </c>
      <c r="G19" s="12">
        <v>19</v>
      </c>
      <c r="H19" s="47" t="s">
        <v>83</v>
      </c>
      <c r="I19" s="13">
        <f t="shared" si="12"/>
        <v>70</v>
      </c>
      <c r="J19" s="13">
        <f t="shared" si="13"/>
        <v>19</v>
      </c>
      <c r="K19" s="15">
        <f t="shared" si="3"/>
        <v>19</v>
      </c>
      <c r="L19">
        <f t="shared" si="4"/>
        <v>0</v>
      </c>
      <c r="M19" s="18"/>
      <c r="N19" s="21">
        <f t="shared" si="5"/>
        <v>0.27142857142857141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x14ac:dyDescent="0.2">
      <c r="A20" s="12">
        <v>11</v>
      </c>
      <c r="B20" s="12">
        <v>409</v>
      </c>
      <c r="C20" s="13">
        <v>7</v>
      </c>
      <c r="D20" s="13">
        <v>21</v>
      </c>
      <c r="E20" s="12">
        <v>10</v>
      </c>
      <c r="F20" s="12">
        <v>0</v>
      </c>
      <c r="G20" s="12">
        <v>11</v>
      </c>
      <c r="H20" s="47" t="s">
        <v>70</v>
      </c>
      <c r="I20" s="13">
        <f t="shared" si="12"/>
        <v>70</v>
      </c>
      <c r="J20" s="13">
        <f t="shared" si="13"/>
        <v>21</v>
      </c>
      <c r="K20" s="15">
        <f t="shared" si="3"/>
        <v>11</v>
      </c>
      <c r="L20">
        <f t="shared" si="4"/>
        <v>0</v>
      </c>
      <c r="M20" s="18"/>
      <c r="N20" s="21">
        <f t="shared" si="5"/>
        <v>0.3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11</v>
      </c>
      <c r="B21" s="12">
        <v>405</v>
      </c>
      <c r="C21" s="13">
        <v>7</v>
      </c>
      <c r="D21" s="13">
        <v>26</v>
      </c>
      <c r="E21" s="12">
        <v>8</v>
      </c>
      <c r="F21" s="12">
        <v>2</v>
      </c>
      <c r="G21" s="12">
        <v>20</v>
      </c>
      <c r="H21" s="47" t="s">
        <v>84</v>
      </c>
      <c r="I21" s="13">
        <f t="shared" ref="I21:I22" si="14">IF(C21=1,60,IF(C21=4,90,IF(C21=5,90,IF(C21=6,30,IF(C21=7,70,IF(C21=8,140,IF(C21=9,130,140)))))))</f>
        <v>70</v>
      </c>
      <c r="J21" s="13">
        <f t="shared" ref="J21:J22" si="15">MAX(D21,G21)</f>
        <v>26</v>
      </c>
      <c r="K21" s="15">
        <f>D21-E21+F21</f>
        <v>20</v>
      </c>
      <c r="L21">
        <f>IF(K21-G21=0,0,"chyba")</f>
        <v>0</v>
      </c>
      <c r="M21" s="18"/>
      <c r="N21" s="21">
        <f>J21/I21</f>
        <v>0.37142857142857144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11</v>
      </c>
      <c r="B22" s="12">
        <v>410</v>
      </c>
      <c r="C22" s="13">
        <v>7</v>
      </c>
      <c r="D22" s="13">
        <v>30</v>
      </c>
      <c r="E22" s="12">
        <v>12</v>
      </c>
      <c r="F22" s="12">
        <v>0</v>
      </c>
      <c r="G22" s="12">
        <v>18</v>
      </c>
      <c r="H22" s="47" t="s">
        <v>85</v>
      </c>
      <c r="I22" s="13">
        <f t="shared" si="14"/>
        <v>70</v>
      </c>
      <c r="J22" s="13">
        <f t="shared" si="15"/>
        <v>30</v>
      </c>
      <c r="K22" s="15">
        <f>D22-E22+F22</f>
        <v>18</v>
      </c>
      <c r="L22">
        <f>IF(K22-G22=0,0,"chyba")</f>
        <v>0</v>
      </c>
      <c r="M22" s="18"/>
      <c r="N22" s="21">
        <f>J22/I22</f>
        <v>0.42857142857142855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11</v>
      </c>
      <c r="B23" s="12">
        <v>401</v>
      </c>
      <c r="C23" s="13">
        <v>7</v>
      </c>
      <c r="D23" s="13">
        <v>40</v>
      </c>
      <c r="E23" s="12">
        <v>12</v>
      </c>
      <c r="F23" s="12">
        <v>1</v>
      </c>
      <c r="G23" s="12">
        <v>29</v>
      </c>
      <c r="H23" s="47" t="s">
        <v>86</v>
      </c>
      <c r="I23" s="13">
        <f t="shared" ref="I23" si="16">IF(C23=1,60,IF(C23=4,90,IF(C23=5,90,IF(C23=6,30,IF(C23=7,70,IF(C23=8,140,IF(C23=9,130,140)))))))</f>
        <v>70</v>
      </c>
      <c r="J23" s="13">
        <f t="shared" ref="J23" si="17">MAX(D23,G23)</f>
        <v>40</v>
      </c>
      <c r="K23" s="15">
        <f>D23-E23+F23</f>
        <v>29</v>
      </c>
      <c r="L23">
        <f>IF(K23-G23=0,0,"chyba")</f>
        <v>0</v>
      </c>
      <c r="M23" s="18"/>
      <c r="N23" s="21">
        <f>J23/I23</f>
        <v>0.5714285714285714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ht="15.75" thickBot="1" x14ac:dyDescent="0.3">
      <c r="A24" s="12"/>
      <c r="B24" s="12"/>
      <c r="C24" s="13"/>
      <c r="D24" s="30"/>
      <c r="E24" s="12"/>
      <c r="F24" s="12"/>
      <c r="G24" s="12"/>
      <c r="H24" s="14"/>
      <c r="I24" s="36"/>
      <c r="J24" s="13"/>
      <c r="K24" s="15"/>
      <c r="M24" s="18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8"/>
    </row>
    <row r="25" spans="1:45" ht="15.75" thickBot="1" x14ac:dyDescent="0.3">
      <c r="A25" s="30" t="s">
        <v>18</v>
      </c>
      <c r="B25" s="31"/>
      <c r="C25" s="32"/>
      <c r="D25" s="42">
        <f>SUM(D9:D24)</f>
        <v>506</v>
      </c>
      <c r="E25" s="42">
        <f>SUM(E9:E24)</f>
        <v>204</v>
      </c>
      <c r="F25" s="42">
        <f>SUM(F9:F24)</f>
        <v>13</v>
      </c>
      <c r="G25" s="42">
        <f>SUM(G9:G24)</f>
        <v>316</v>
      </c>
      <c r="H25" s="42"/>
      <c r="I25" s="42">
        <f>SUM(I9:I24)</f>
        <v>1050</v>
      </c>
      <c r="J25" s="42">
        <f>SUM(J9:J24)</f>
        <v>506</v>
      </c>
      <c r="K25" s="15">
        <f>D25-E25+F25</f>
        <v>315</v>
      </c>
      <c r="L25" t="str">
        <f>IF(K25-G25=0,0,"chyba")</f>
        <v>chyba</v>
      </c>
      <c r="M25" s="18"/>
      <c r="N25" s="44">
        <f>J25/I25</f>
        <v>0.48190476190476189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34"/>
      <c r="AK25" s="34"/>
      <c r="AL25" s="34"/>
      <c r="AM25" s="34"/>
      <c r="AN25" s="34"/>
      <c r="AO25" s="34"/>
      <c r="AP25" s="34"/>
      <c r="AQ25" s="34"/>
      <c r="AR25" s="35"/>
      <c r="AS25" s="41"/>
    </row>
    <row r="26" spans="1:45" ht="15" x14ac:dyDescent="0.25">
      <c r="C26" s="25"/>
      <c r="D26" s="26"/>
      <c r="E26" s="26"/>
      <c r="F26" s="27"/>
      <c r="G26" s="26"/>
      <c r="H26" s="43"/>
      <c r="I26" s="26"/>
      <c r="N26" s="37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41"/>
    </row>
  </sheetData>
  <phoneticPr fontId="0" type="noConversion"/>
  <conditionalFormatting sqref="AI9:AR26">
    <cfRule type="expression" dxfId="5" priority="1" stopIfTrue="1">
      <formula>($J9/$I9)&gt;AI$8</formula>
    </cfRule>
  </conditionalFormatting>
  <conditionalFormatting sqref="O9:AH26">
    <cfRule type="expression" dxfId="4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showGridLines="0" tabSelected="1" zoomScaleNormal="100" workbookViewId="0">
      <selection activeCell="I18" sqref="I18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87</v>
      </c>
      <c r="H1" s="4"/>
      <c r="I1" s="4" t="s">
        <v>1</v>
      </c>
      <c r="J1" s="2" t="s">
        <v>88</v>
      </c>
      <c r="K1" s="2"/>
    </row>
    <row r="2" spans="1:44" x14ac:dyDescent="0.2">
      <c r="A2" s="5" t="s">
        <v>2</v>
      </c>
      <c r="C2" t="s">
        <v>93</v>
      </c>
      <c r="H2" s="4"/>
      <c r="I2" s="4" t="s">
        <v>4</v>
      </c>
      <c r="J2" s="17">
        <v>11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91</v>
      </c>
      <c r="H4" s="4" t="s">
        <v>7</v>
      </c>
      <c r="I4" t="s">
        <v>89</v>
      </c>
      <c r="N4" s="16" t="s">
        <v>21</v>
      </c>
      <c r="Q4" t="s">
        <v>92</v>
      </c>
    </row>
    <row r="6" spans="1:44" ht="15" x14ac:dyDescent="0.25">
      <c r="A6" s="1" t="s">
        <v>90</v>
      </c>
      <c r="H6" s="2" t="s">
        <v>95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11</v>
      </c>
      <c r="B9" s="12">
        <v>410</v>
      </c>
      <c r="C9" s="13">
        <v>7</v>
      </c>
      <c r="D9" s="13">
        <v>16</v>
      </c>
      <c r="E9" s="12">
        <v>8</v>
      </c>
      <c r="F9" s="12">
        <v>6</v>
      </c>
      <c r="G9" s="12">
        <v>14</v>
      </c>
      <c r="H9" s="47" t="s">
        <v>61</v>
      </c>
      <c r="I9" s="13">
        <f t="shared" ref="I9:I10" si="1">IF(C9=1,60,IF(C9=4,90,IF(C9=5,90,IF(C9=6,30,IF(C9=7,70,IF(C9=8,140,IF(C9=9,130,140)))))))</f>
        <v>70</v>
      </c>
      <c r="J9" s="13">
        <f t="shared" ref="J9:J10" si="2">MAX(D9,G9)</f>
        <v>16</v>
      </c>
      <c r="K9" s="15">
        <f t="shared" ref="K9:K20" si="3">D9-E9+F9</f>
        <v>14</v>
      </c>
      <c r="L9">
        <f t="shared" ref="L9:L20" si="4">IF(K9-G9=0,0,"chyba")</f>
        <v>0</v>
      </c>
      <c r="M9" s="18"/>
      <c r="N9" s="21">
        <f t="shared" ref="N9:N20" si="5">J9/I9</f>
        <v>0.22857142857142856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11</v>
      </c>
      <c r="B10" s="12">
        <v>503</v>
      </c>
      <c r="C10" s="13">
        <v>7</v>
      </c>
      <c r="D10" s="13">
        <v>21</v>
      </c>
      <c r="E10" s="12">
        <v>7</v>
      </c>
      <c r="F10" s="12">
        <v>21</v>
      </c>
      <c r="G10" s="12">
        <v>35</v>
      </c>
      <c r="H10" s="47" t="s">
        <v>62</v>
      </c>
      <c r="I10" s="13">
        <f t="shared" si="1"/>
        <v>70</v>
      </c>
      <c r="J10" s="13">
        <f t="shared" si="2"/>
        <v>35</v>
      </c>
      <c r="K10" s="15">
        <f t="shared" si="3"/>
        <v>35</v>
      </c>
      <c r="L10">
        <f t="shared" si="4"/>
        <v>0</v>
      </c>
      <c r="M10" s="18"/>
      <c r="N10" s="21">
        <f t="shared" si="5"/>
        <v>0.5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11</v>
      </c>
      <c r="B11" s="12">
        <v>405</v>
      </c>
      <c r="C11" s="13">
        <v>7</v>
      </c>
      <c r="D11" s="13">
        <v>13</v>
      </c>
      <c r="E11" s="12">
        <v>3</v>
      </c>
      <c r="F11" s="12">
        <v>26</v>
      </c>
      <c r="G11" s="12">
        <v>36</v>
      </c>
      <c r="H11" s="47" t="s">
        <v>63</v>
      </c>
      <c r="I11" s="13">
        <f t="shared" ref="I11:I17" si="6">IF(C11=1,60,IF(C11=4,90,IF(C11=5,90,IF(C11=6,30,IF(C11=7,70,IF(C11=8,140,IF(C11=9,130,140)))))))</f>
        <v>70</v>
      </c>
      <c r="J11" s="13">
        <f t="shared" ref="J11:J17" si="7">MAX(D11,G11)</f>
        <v>36</v>
      </c>
      <c r="K11" s="15">
        <f t="shared" si="3"/>
        <v>36</v>
      </c>
      <c r="L11">
        <f t="shared" si="4"/>
        <v>0</v>
      </c>
      <c r="M11" s="18"/>
      <c r="N11" s="21">
        <f t="shared" si="5"/>
        <v>0.51428571428571423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11</v>
      </c>
      <c r="B12" s="12">
        <v>406</v>
      </c>
      <c r="C12" s="13">
        <v>7</v>
      </c>
      <c r="D12" s="13">
        <v>11</v>
      </c>
      <c r="E12" s="12">
        <v>5</v>
      </c>
      <c r="F12" s="12">
        <v>12</v>
      </c>
      <c r="G12" s="12">
        <v>18</v>
      </c>
      <c r="H12" s="47" t="s">
        <v>64</v>
      </c>
      <c r="I12" s="13">
        <f t="shared" si="6"/>
        <v>70</v>
      </c>
      <c r="J12" s="13">
        <f t="shared" si="7"/>
        <v>18</v>
      </c>
      <c r="K12" s="15">
        <f t="shared" si="3"/>
        <v>18</v>
      </c>
      <c r="L12">
        <f t="shared" si="4"/>
        <v>0</v>
      </c>
      <c r="M12" s="18"/>
      <c r="N12" s="21">
        <f t="shared" si="5"/>
        <v>0.25714285714285712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11</v>
      </c>
      <c r="B13" s="12">
        <v>507</v>
      </c>
      <c r="C13" s="13">
        <v>1</v>
      </c>
      <c r="D13" s="13">
        <v>4</v>
      </c>
      <c r="E13" s="12">
        <v>2</v>
      </c>
      <c r="F13" s="12">
        <v>19</v>
      </c>
      <c r="G13" s="12">
        <v>21</v>
      </c>
      <c r="H13" s="47" t="s">
        <v>65</v>
      </c>
      <c r="I13" s="13">
        <f t="shared" ref="I13" si="8">IF(C13=1,60,IF(C13=4,90,IF(C13=5,90,IF(C13=6,30,IF(C13=7,70,IF(C13=8,140,IF(C13=9,130,140)))))))</f>
        <v>60</v>
      </c>
      <c r="J13" s="13">
        <f t="shared" ref="J13" si="9">MAX(D13,G13)</f>
        <v>21</v>
      </c>
      <c r="K13" s="15">
        <f t="shared" si="3"/>
        <v>21</v>
      </c>
      <c r="L13">
        <f t="shared" si="4"/>
        <v>0</v>
      </c>
      <c r="M13" s="18"/>
      <c r="N13" s="21">
        <f t="shared" si="5"/>
        <v>0.35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11</v>
      </c>
      <c r="B14" s="12">
        <v>409</v>
      </c>
      <c r="C14" s="13">
        <v>7</v>
      </c>
      <c r="D14" s="13">
        <v>15</v>
      </c>
      <c r="E14" s="12">
        <v>6</v>
      </c>
      <c r="F14" s="12">
        <v>12</v>
      </c>
      <c r="G14" s="12">
        <v>21</v>
      </c>
      <c r="H14" s="47" t="s">
        <v>66</v>
      </c>
      <c r="I14" s="13">
        <f t="shared" si="6"/>
        <v>70</v>
      </c>
      <c r="J14" s="13">
        <f t="shared" si="7"/>
        <v>21</v>
      </c>
      <c r="K14" s="15">
        <f t="shared" si="3"/>
        <v>21</v>
      </c>
      <c r="L14">
        <f t="shared" si="4"/>
        <v>0</v>
      </c>
      <c r="M14" s="18"/>
      <c r="N14" s="21">
        <f t="shared" si="5"/>
        <v>0.3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11</v>
      </c>
      <c r="B15" s="12">
        <v>410</v>
      </c>
      <c r="C15" s="13">
        <v>7</v>
      </c>
      <c r="D15" s="13">
        <v>9</v>
      </c>
      <c r="E15" s="12">
        <v>6</v>
      </c>
      <c r="F15" s="12">
        <v>14</v>
      </c>
      <c r="G15" s="12">
        <v>17</v>
      </c>
      <c r="H15" s="47" t="s">
        <v>67</v>
      </c>
      <c r="I15" s="13">
        <f t="shared" si="6"/>
        <v>70</v>
      </c>
      <c r="J15" s="13">
        <f t="shared" si="7"/>
        <v>17</v>
      </c>
      <c r="K15" s="15">
        <f t="shared" si="3"/>
        <v>17</v>
      </c>
      <c r="L15">
        <f t="shared" si="4"/>
        <v>0</v>
      </c>
      <c r="M15" s="18"/>
      <c r="N15" s="21">
        <f t="shared" si="5"/>
        <v>0.24285714285714285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11</v>
      </c>
      <c r="B16" s="12">
        <v>407</v>
      </c>
      <c r="C16" s="13">
        <v>7</v>
      </c>
      <c r="D16" s="13">
        <v>15</v>
      </c>
      <c r="E16" s="12">
        <v>4</v>
      </c>
      <c r="F16" s="12">
        <v>14</v>
      </c>
      <c r="G16" s="12">
        <v>25</v>
      </c>
      <c r="H16" s="47" t="s">
        <v>68</v>
      </c>
      <c r="I16" s="13">
        <f t="shared" si="6"/>
        <v>70</v>
      </c>
      <c r="J16" s="13">
        <f t="shared" si="7"/>
        <v>25</v>
      </c>
      <c r="K16" s="15">
        <f t="shared" si="3"/>
        <v>25</v>
      </c>
      <c r="L16">
        <f t="shared" si="4"/>
        <v>0</v>
      </c>
      <c r="M16" s="45"/>
      <c r="N16" s="21">
        <f t="shared" si="5"/>
        <v>0.35714285714285715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11</v>
      </c>
      <c r="B17" s="12">
        <v>402</v>
      </c>
      <c r="C17" s="13">
        <v>7</v>
      </c>
      <c r="D17" s="13">
        <v>13</v>
      </c>
      <c r="E17" s="12">
        <v>3</v>
      </c>
      <c r="F17" s="12">
        <v>16</v>
      </c>
      <c r="G17" s="12">
        <v>26</v>
      </c>
      <c r="H17" s="47" t="s">
        <v>69</v>
      </c>
      <c r="I17" s="13">
        <f t="shared" si="6"/>
        <v>70</v>
      </c>
      <c r="J17" s="13">
        <f t="shared" si="7"/>
        <v>26</v>
      </c>
      <c r="K17" s="15">
        <f t="shared" si="3"/>
        <v>26</v>
      </c>
      <c r="L17">
        <f t="shared" si="4"/>
        <v>0</v>
      </c>
      <c r="M17" s="18"/>
      <c r="N17" s="21">
        <f t="shared" si="5"/>
        <v>0.37142857142857144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11</v>
      </c>
      <c r="B18" s="12">
        <v>503</v>
      </c>
      <c r="C18" s="13">
        <v>7</v>
      </c>
      <c r="D18" s="13">
        <v>21</v>
      </c>
      <c r="E18" s="12">
        <v>10</v>
      </c>
      <c r="F18" s="12">
        <v>20</v>
      </c>
      <c r="G18" s="12">
        <v>31</v>
      </c>
      <c r="H18" s="47" t="s">
        <v>70</v>
      </c>
      <c r="I18" s="13">
        <f t="shared" ref="I18:I20" si="10">IF(C18=1,60,IF(C18=4,90,IF(C18=5,90,IF(C18=6,30,IF(C18=7,70,IF(C18=8,140,IF(C18=9,130,140)))))))</f>
        <v>70</v>
      </c>
      <c r="J18" s="13">
        <f t="shared" ref="J18:J20" si="11">MAX(D18,G18)</f>
        <v>31</v>
      </c>
      <c r="K18" s="15">
        <f t="shared" si="3"/>
        <v>31</v>
      </c>
      <c r="L18">
        <f t="shared" si="4"/>
        <v>0</v>
      </c>
      <c r="M18" s="18"/>
      <c r="N18" s="21">
        <f t="shared" si="5"/>
        <v>0.44285714285714284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11</v>
      </c>
      <c r="B19" s="12">
        <v>404</v>
      </c>
      <c r="C19" s="13">
        <v>7</v>
      </c>
      <c r="D19" s="13">
        <v>26</v>
      </c>
      <c r="E19" s="12">
        <v>8</v>
      </c>
      <c r="F19" s="12">
        <v>2</v>
      </c>
      <c r="G19" s="12">
        <v>20</v>
      </c>
      <c r="H19" s="47" t="s">
        <v>71</v>
      </c>
      <c r="I19" s="13">
        <f t="shared" si="10"/>
        <v>70</v>
      </c>
      <c r="J19" s="13">
        <f t="shared" si="11"/>
        <v>26</v>
      </c>
      <c r="K19" s="15">
        <f t="shared" si="3"/>
        <v>20</v>
      </c>
      <c r="L19">
        <f t="shared" si="4"/>
        <v>0</v>
      </c>
      <c r="M19" s="18"/>
      <c r="N19" s="21">
        <f t="shared" si="5"/>
        <v>0.37142857142857144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x14ac:dyDescent="0.2">
      <c r="A20" s="12">
        <v>11</v>
      </c>
      <c r="B20" s="12">
        <v>405</v>
      </c>
      <c r="C20" s="13">
        <v>7</v>
      </c>
      <c r="D20" s="13">
        <v>16</v>
      </c>
      <c r="E20" s="12">
        <v>9</v>
      </c>
      <c r="F20" s="12">
        <v>10</v>
      </c>
      <c r="G20" s="12">
        <v>17</v>
      </c>
      <c r="H20" s="47" t="s">
        <v>72</v>
      </c>
      <c r="I20" s="13">
        <f t="shared" si="10"/>
        <v>70</v>
      </c>
      <c r="J20" s="13">
        <f t="shared" si="11"/>
        <v>17</v>
      </c>
      <c r="K20" s="15">
        <f t="shared" si="3"/>
        <v>17</v>
      </c>
      <c r="L20">
        <f t="shared" si="4"/>
        <v>0</v>
      </c>
      <c r="M20" s="18"/>
      <c r="N20" s="21">
        <f t="shared" si="5"/>
        <v>0.24285714285714285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ht="15.75" thickBot="1" x14ac:dyDescent="0.3">
      <c r="A21" s="12"/>
      <c r="B21" s="12"/>
      <c r="C21" s="13"/>
      <c r="D21" s="30"/>
      <c r="E21" s="12"/>
      <c r="F21" s="12"/>
      <c r="G21" s="12"/>
      <c r="H21" s="14"/>
      <c r="I21" s="36"/>
      <c r="J21" s="13"/>
      <c r="K21" s="15"/>
      <c r="M21" s="1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8"/>
    </row>
    <row r="22" spans="1:45" ht="15.75" thickBot="1" x14ac:dyDescent="0.3">
      <c r="A22" s="30" t="s">
        <v>18</v>
      </c>
      <c r="B22" s="31"/>
      <c r="C22" s="32"/>
      <c r="D22" s="42">
        <f>SUM(D9:D21)</f>
        <v>180</v>
      </c>
      <c r="E22" s="42">
        <f>SUM(E9:E21)</f>
        <v>71</v>
      </c>
      <c r="F22" s="42">
        <f>SUM(F9:F21)</f>
        <v>172</v>
      </c>
      <c r="G22" s="42">
        <f>SUM(G9:G21)</f>
        <v>281</v>
      </c>
      <c r="H22" s="42"/>
      <c r="I22" s="42">
        <f>SUM(I9:I21)</f>
        <v>830</v>
      </c>
      <c r="J22" s="42">
        <f>SUM(J9:J21)</f>
        <v>289</v>
      </c>
      <c r="K22" s="15">
        <f>D22-E22+F22</f>
        <v>281</v>
      </c>
      <c r="L22">
        <f>IF(K22-G22=0,0,"chyba")</f>
        <v>0</v>
      </c>
      <c r="M22" s="18"/>
      <c r="N22" s="44">
        <f>J22/I22</f>
        <v>0.34819277108433733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  <c r="AJ22" s="34"/>
      <c r="AK22" s="34"/>
      <c r="AL22" s="34"/>
      <c r="AM22" s="34"/>
      <c r="AN22" s="34"/>
      <c r="AO22" s="34"/>
      <c r="AP22" s="34"/>
      <c r="AQ22" s="34"/>
      <c r="AR22" s="35"/>
      <c r="AS22" s="41"/>
    </row>
    <row r="23" spans="1:45" ht="15" x14ac:dyDescent="0.25">
      <c r="C23" s="25"/>
      <c r="D23" s="26"/>
      <c r="E23" s="26"/>
      <c r="F23" s="27"/>
      <c r="G23" s="26"/>
      <c r="H23" s="43"/>
      <c r="I23" s="26"/>
      <c r="N23" s="37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41"/>
    </row>
    <row r="24" spans="1:45" x14ac:dyDescent="0.2">
      <c r="C24" s="26"/>
      <c r="D24" s="26"/>
      <c r="E24" s="26"/>
      <c r="F24" s="26"/>
      <c r="G24" s="26"/>
      <c r="H24" s="28"/>
      <c r="I24" s="26"/>
      <c r="N24" s="40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</row>
    <row r="25" spans="1:45" x14ac:dyDescent="0.2">
      <c r="C25" s="26"/>
      <c r="D25" s="26"/>
      <c r="E25" s="26"/>
      <c r="F25" s="26"/>
      <c r="G25" s="26"/>
      <c r="H25" s="28"/>
      <c r="I25" s="26"/>
      <c r="N25" s="40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</row>
    <row r="26" spans="1:45" x14ac:dyDescent="0.2">
      <c r="C26" s="26"/>
      <c r="D26" s="26"/>
      <c r="E26" s="26"/>
      <c r="F26" s="26"/>
      <c r="G26" s="26"/>
      <c r="H26" s="28"/>
      <c r="I26" s="26"/>
    </row>
    <row r="27" spans="1:45" x14ac:dyDescent="0.2">
      <c r="C27" s="26"/>
      <c r="D27" s="26"/>
      <c r="E27" s="26"/>
      <c r="F27" s="26"/>
      <c r="G27" s="26"/>
      <c r="H27" s="28"/>
      <c r="I27" s="26"/>
    </row>
    <row r="28" spans="1:45" x14ac:dyDescent="0.2">
      <c r="C28" s="26"/>
      <c r="E28" s="26"/>
      <c r="F28" s="26"/>
      <c r="G28" s="26"/>
      <c r="H28" s="27"/>
      <c r="I28" s="26"/>
    </row>
    <row r="29" spans="1:45" x14ac:dyDescent="0.2">
      <c r="H29" s="29"/>
    </row>
  </sheetData>
  <phoneticPr fontId="0" type="noConversion"/>
  <conditionalFormatting sqref="AI9:AR23">
    <cfRule type="expression" dxfId="3" priority="1" stopIfTrue="1">
      <formula>($J9/$I9)&gt;AI$8</formula>
    </cfRule>
  </conditionalFormatting>
  <conditionalFormatting sqref="O9:AH23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časové ZC</vt:lpstr>
      <vt:lpstr>časové DC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2014-11-02T18:12:07Z</dcterms:modified>
</cp:coreProperties>
</file>