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/>
  </bookViews>
  <sheets>
    <sheet name="časové DC" sheetId="27" r:id="rId1"/>
    <sheet name="časové ZC" sheetId="28" r:id="rId2"/>
    <sheet name="linkové ZC" sheetId="30" state="hidden" r:id="rId3"/>
  </sheets>
  <definedNames>
    <definedName name="_xlnm._FilterDatabase" localSheetId="0" hidden="1">'časové DC'!$A$8:$L$16</definedName>
    <definedName name="_xlnm._FilterDatabase" localSheetId="1" hidden="1">'časové ZC'!$A$8:$L$18</definedName>
    <definedName name="_xlnm._FilterDatabase" localSheetId="2" hidden="1">'linkové ZC'!$A$8:$L$65</definedName>
  </definedNames>
  <calcPr calcId="145621"/>
</workbook>
</file>

<file path=xl/calcChain.xml><?xml version="1.0" encoding="utf-8"?>
<calcChain xmlns="http://schemas.openxmlformats.org/spreadsheetml/2006/main">
  <c r="J12" i="28" l="1"/>
  <c r="I12" i="28"/>
  <c r="J13" i="28"/>
  <c r="I13" i="28"/>
  <c r="J18" i="28" l="1"/>
  <c r="I18" i="28"/>
  <c r="J17" i="28"/>
  <c r="I17" i="28"/>
  <c r="J16" i="28"/>
  <c r="I16" i="28"/>
  <c r="N16" i="28" s="1"/>
  <c r="J15" i="28"/>
  <c r="I15" i="28"/>
  <c r="J14" i="28"/>
  <c r="I14" i="28"/>
  <c r="N13" i="28"/>
  <c r="J11" i="28"/>
  <c r="I11" i="28"/>
  <c r="J10" i="28"/>
  <c r="I10" i="28"/>
  <c r="N10" i="28" s="1"/>
  <c r="J9" i="28"/>
  <c r="I9" i="28"/>
  <c r="N9" i="28" s="1"/>
  <c r="D20" i="28"/>
  <c r="E20" i="28"/>
  <c r="F20" i="28"/>
  <c r="G20" i="28"/>
  <c r="D18" i="27"/>
  <c r="E18" i="27"/>
  <c r="F18" i="27"/>
  <c r="G18" i="27"/>
  <c r="D67" i="30"/>
  <c r="E67" i="30"/>
  <c r="F67" i="30"/>
  <c r="G67" i="30"/>
  <c r="D62" i="30"/>
  <c r="E62" i="30"/>
  <c r="F62" i="30"/>
  <c r="K62" i="30" s="1"/>
  <c r="L62" i="30" s="1"/>
  <c r="G62" i="30"/>
  <c r="D53" i="30"/>
  <c r="K53" i="30" s="1"/>
  <c r="L53" i="30" s="1"/>
  <c r="E53" i="30"/>
  <c r="F53" i="30"/>
  <c r="G53" i="30"/>
  <c r="D47" i="30"/>
  <c r="K47" i="30" s="1"/>
  <c r="L47" i="30" s="1"/>
  <c r="E47" i="30"/>
  <c r="F47" i="30"/>
  <c r="G47" i="30"/>
  <c r="D43" i="30"/>
  <c r="K43" i="30" s="1"/>
  <c r="L43" i="30" s="1"/>
  <c r="E43" i="30"/>
  <c r="F43" i="30"/>
  <c r="G43" i="30"/>
  <c r="D39" i="30"/>
  <c r="K39" i="30" s="1"/>
  <c r="L39" i="30" s="1"/>
  <c r="E39" i="30"/>
  <c r="F39" i="30"/>
  <c r="G39" i="30"/>
  <c r="D28" i="30"/>
  <c r="K28" i="30" s="1"/>
  <c r="L28" i="30" s="1"/>
  <c r="E28" i="30"/>
  <c r="F28" i="30"/>
  <c r="G28" i="30"/>
  <c r="D18" i="30"/>
  <c r="K18" i="30" s="1"/>
  <c r="L18" i="30" s="1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J30" i="30"/>
  <c r="K9" i="30"/>
  <c r="L9" i="30"/>
  <c r="J9" i="30"/>
  <c r="I9" i="30"/>
  <c r="I18" i="30" s="1"/>
  <c r="N9" i="30"/>
  <c r="I20" i="30"/>
  <c r="I28" i="30" s="1"/>
  <c r="J20" i="30"/>
  <c r="K10" i="30"/>
  <c r="L10" i="30" s="1"/>
  <c r="J10" i="30"/>
  <c r="I10" i="30"/>
  <c r="N10" i="30" s="1"/>
  <c r="I55" i="30"/>
  <c r="J55" i="30"/>
  <c r="K11" i="30"/>
  <c r="L11" i="30" s="1"/>
  <c r="J11" i="30"/>
  <c r="N11" i="30" s="1"/>
  <c r="I11" i="30"/>
  <c r="K12" i="30"/>
  <c r="L12" i="30" s="1"/>
  <c r="J12" i="30"/>
  <c r="I12" i="30"/>
  <c r="N12" i="30" s="1"/>
  <c r="I45" i="30"/>
  <c r="I47" i="30" s="1"/>
  <c r="J45" i="30"/>
  <c r="J47" i="30" s="1"/>
  <c r="K13" i="30"/>
  <c r="L13" i="30" s="1"/>
  <c r="J13" i="30"/>
  <c r="N13" i="30" s="1"/>
  <c r="I13" i="30"/>
  <c r="I31" i="30"/>
  <c r="J31" i="30"/>
  <c r="K14" i="30"/>
  <c r="L14" i="30"/>
  <c r="J14" i="30"/>
  <c r="I14" i="30"/>
  <c r="N14" i="30"/>
  <c r="I41" i="30"/>
  <c r="I43" i="30" s="1"/>
  <c r="J41" i="30"/>
  <c r="J43" i="30" s="1"/>
  <c r="K15" i="30"/>
  <c r="L15" i="30" s="1"/>
  <c r="J15" i="30"/>
  <c r="I15" i="30"/>
  <c r="N15" i="30" s="1"/>
  <c r="I21" i="30"/>
  <c r="J21" i="30"/>
  <c r="N21" i="30" s="1"/>
  <c r="K16" i="30"/>
  <c r="L16" i="30" s="1"/>
  <c r="J16" i="30"/>
  <c r="N16" i="30" s="1"/>
  <c r="I16" i="30"/>
  <c r="K20" i="30"/>
  <c r="L20" i="30" s="1"/>
  <c r="I32" i="30"/>
  <c r="J32" i="30"/>
  <c r="K21" i="30"/>
  <c r="L21" i="30"/>
  <c r="I56" i="30"/>
  <c r="J56" i="30"/>
  <c r="N56" i="30" s="1"/>
  <c r="K22" i="30"/>
  <c r="L22" i="30" s="1"/>
  <c r="J22" i="30"/>
  <c r="N22" i="30" s="1"/>
  <c r="I22" i="30"/>
  <c r="K23" i="30"/>
  <c r="L23" i="30" s="1"/>
  <c r="J23" i="30"/>
  <c r="I23" i="30"/>
  <c r="N23" i="30" s="1"/>
  <c r="K24" i="30"/>
  <c r="L24" i="30"/>
  <c r="J24" i="30"/>
  <c r="I24" i="30"/>
  <c r="N24" i="30"/>
  <c r="I49" i="30"/>
  <c r="J49" i="30"/>
  <c r="J53" i="30" s="1"/>
  <c r="K25" i="30"/>
  <c r="L25" i="30" s="1"/>
  <c r="J25" i="30"/>
  <c r="I25" i="30"/>
  <c r="N25" i="30" s="1"/>
  <c r="I33" i="30"/>
  <c r="J33" i="30"/>
  <c r="K26" i="30"/>
  <c r="L26" i="30" s="1"/>
  <c r="J26" i="30"/>
  <c r="N26" i="30" s="1"/>
  <c r="I26" i="30"/>
  <c r="I57" i="30"/>
  <c r="J57" i="30"/>
  <c r="K30" i="30"/>
  <c r="L30" i="30"/>
  <c r="N30" i="30"/>
  <c r="I34" i="30"/>
  <c r="J34" i="30"/>
  <c r="N34" i="30" s="1"/>
  <c r="K31" i="30"/>
  <c r="L31" i="30" s="1"/>
  <c r="N31" i="30"/>
  <c r="K32" i="30"/>
  <c r="L32" i="30" s="1"/>
  <c r="N32" i="30"/>
  <c r="K33" i="30"/>
  <c r="L33" i="30" s="1"/>
  <c r="N33" i="30"/>
  <c r="I50" i="30"/>
  <c r="J50" i="30"/>
  <c r="K34" i="30"/>
  <c r="L34" i="30" s="1"/>
  <c r="K35" i="30"/>
  <c r="L35" i="30" s="1"/>
  <c r="J35" i="30"/>
  <c r="I35" i="30"/>
  <c r="N35" i="30" s="1"/>
  <c r="I64" i="30"/>
  <c r="I67" i="30" s="1"/>
  <c r="J64" i="30"/>
  <c r="K36" i="30"/>
  <c r="L36" i="30" s="1"/>
  <c r="J36" i="30"/>
  <c r="N36" i="30" s="1"/>
  <c r="I36" i="30"/>
  <c r="I58" i="30"/>
  <c r="J58" i="30"/>
  <c r="K37" i="30"/>
  <c r="L37" i="30"/>
  <c r="J37" i="30"/>
  <c r="I37" i="30"/>
  <c r="N37" i="30"/>
  <c r="K41" i="30"/>
  <c r="L41" i="30" s="1"/>
  <c r="N41" i="30"/>
  <c r="K45" i="30"/>
  <c r="L45" i="30" s="1"/>
  <c r="N45" i="30"/>
  <c r="K49" i="30"/>
  <c r="L49" i="30" s="1"/>
  <c r="N49" i="30"/>
  <c r="K50" i="30"/>
  <c r="L50" i="30" s="1"/>
  <c r="N50" i="30"/>
  <c r="I65" i="30"/>
  <c r="N65" i="30" s="1"/>
  <c r="J65" i="30"/>
  <c r="K51" i="30"/>
  <c r="L51" i="30" s="1"/>
  <c r="J51" i="30"/>
  <c r="I51" i="30"/>
  <c r="N51" i="30" s="1"/>
  <c r="K55" i="30"/>
  <c r="L55" i="30"/>
  <c r="N55" i="30"/>
  <c r="K56" i="30"/>
  <c r="L56" i="30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N60" i="30" s="1"/>
  <c r="I60" i="30"/>
  <c r="K64" i="30"/>
  <c r="L64" i="30" s="1"/>
  <c r="K65" i="30"/>
  <c r="L65" i="30" s="1"/>
  <c r="K67" i="30"/>
  <c r="L67" i="30" s="1"/>
  <c r="P8" i="28"/>
  <c r="Q8" i="28" s="1"/>
  <c r="R8" i="28" s="1"/>
  <c r="S8" i="28" s="1"/>
  <c r="T8" i="28" s="1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AG8" i="28" s="1"/>
  <c r="AH8" i="28" s="1"/>
  <c r="AI8" i="28" s="1"/>
  <c r="AJ8" i="28" s="1"/>
  <c r="AK8" i="28" s="1"/>
  <c r="AL8" i="28" s="1"/>
  <c r="AM8" i="28" s="1"/>
  <c r="AN8" i="28" s="1"/>
  <c r="AO8" i="28" s="1"/>
  <c r="AP8" i="28" s="1"/>
  <c r="AQ8" i="28" s="1"/>
  <c r="AR8" i="28" s="1"/>
  <c r="K9" i="28"/>
  <c r="L9" i="28" s="1"/>
  <c r="K10" i="28"/>
  <c r="L10" i="28" s="1"/>
  <c r="K11" i="28"/>
  <c r="L11" i="28" s="1"/>
  <c r="K13" i="28"/>
  <c r="L13" i="28" s="1"/>
  <c r="K14" i="28"/>
  <c r="L14" i="28" s="1"/>
  <c r="K15" i="28"/>
  <c r="L15" i="28" s="1"/>
  <c r="K16" i="28"/>
  <c r="L16" i="28" s="1"/>
  <c r="K17" i="28"/>
  <c r="L17" i="28" s="1"/>
  <c r="K18" i="28"/>
  <c r="L18" i="28" s="1"/>
  <c r="I13" i="27"/>
  <c r="I14" i="27"/>
  <c r="I15" i="27"/>
  <c r="I16" i="27"/>
  <c r="I10" i="27"/>
  <c r="I11" i="27"/>
  <c r="I12" i="27"/>
  <c r="I9" i="27"/>
  <c r="J16" i="27"/>
  <c r="K16" i="27"/>
  <c r="L16" i="27" s="1"/>
  <c r="J15" i="27"/>
  <c r="K15" i="27"/>
  <c r="L15" i="27" s="1"/>
  <c r="J14" i="27"/>
  <c r="K14" i="27"/>
  <c r="L14" i="27" s="1"/>
  <c r="J13" i="27"/>
  <c r="K13" i="27"/>
  <c r="L13" i="27" s="1"/>
  <c r="J12" i="27"/>
  <c r="K12" i="27"/>
  <c r="L12" i="27" s="1"/>
  <c r="J11" i="27"/>
  <c r="K11" i="27"/>
  <c r="L11" i="27" s="1"/>
  <c r="J10" i="27"/>
  <c r="K10" i="27"/>
  <c r="L10" i="27" s="1"/>
  <c r="J9" i="27"/>
  <c r="K9" i="27"/>
  <c r="L9" i="27" s="1"/>
  <c r="P8" i="27"/>
  <c r="Q8" i="27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N14" i="28" l="1"/>
  <c r="N11" i="28"/>
  <c r="N15" i="27"/>
  <c r="N11" i="27"/>
  <c r="N10" i="27"/>
  <c r="N12" i="27"/>
  <c r="N13" i="27"/>
  <c r="N16" i="27"/>
  <c r="N15" i="28"/>
  <c r="N18" i="28"/>
  <c r="N17" i="28"/>
  <c r="K20" i="28"/>
  <c r="L20" i="28" s="1"/>
  <c r="K18" i="27"/>
  <c r="L18" i="27" s="1"/>
  <c r="N14" i="27"/>
  <c r="I18" i="27"/>
  <c r="N9" i="27"/>
  <c r="J18" i="27"/>
  <c r="I20" i="28"/>
  <c r="N64" i="30"/>
  <c r="J67" i="30"/>
  <c r="N67" i="30" s="1"/>
  <c r="I53" i="30"/>
  <c r="N43" i="30"/>
  <c r="N47" i="30"/>
  <c r="I62" i="30"/>
  <c r="I39" i="30"/>
  <c r="J20" i="28"/>
  <c r="N53" i="30"/>
  <c r="J62" i="30"/>
  <c r="J39" i="30"/>
  <c r="N39" i="30" s="1"/>
  <c r="J18" i="30"/>
  <c r="N18" i="30" s="1"/>
  <c r="J28" i="30"/>
  <c r="N28" i="30" s="1"/>
  <c r="N20" i="30"/>
  <c r="N20" i="28" l="1"/>
  <c r="N18" i="27"/>
  <c r="N62" i="30"/>
</calcChain>
</file>

<file path=xl/sharedStrings.xml><?xml version="1.0" encoding="utf-8"?>
<sst xmlns="http://schemas.openxmlformats.org/spreadsheetml/2006/main" count="147" uniqueCount="83">
  <si>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</si>
  <si>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</si>
  <si>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</si>
  <si>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</si>
  <si>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</si>
  <si>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</si>
  <si>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</si>
  <si>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</si>
  <si>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</si>
  <si>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</si>
  <si>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</si>
  <si>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</si>
  <si>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</si>
  <si>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</si>
  <si>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</si>
  <si>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</si>
  <si>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</si>
  <si>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</si>
  <si>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</si>
  <si>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</si>
  <si>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</si>
  <si>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</si>
  <si>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</si>
  <si>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</si>
  <si>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</si>
  <si>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do centra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</si>
  <si>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</si>
  <si>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</si>
  <si>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</si>
  <si>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</si>
  <si>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</si>
  <si>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</si>
  <si>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</si>
  <si>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</si>
  <si>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</si>
  <si>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</si>
  <si>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</si>
  <si>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</si>
  <si>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</si>
  <si>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</si>
  <si>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</si>
  <si>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</si>
  <si>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</si>
  <si>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</si>
  <si>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</si>
  <si>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</si>
  <si>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</si>
  <si>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</si>
  <si>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</si>
  <si>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</si>
  <si>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</si>
  <si>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</si>
  <si>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</si>
  <si>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</si>
  <si>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</si>
  <si>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</si>
  <si>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</si>
  <si>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</si>
  <si>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</si>
  <si>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</si>
  <si>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</si>
  <si>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</si>
  <si>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19:16</t>
  </si>
  <si>
    <t>19:26</t>
  </si>
  <si>
    <t>19:40</t>
  </si>
  <si>
    <t>19:52</t>
  </si>
  <si>
    <t>20:21</t>
  </si>
  <si>
    <t>20:06</t>
  </si>
  <si>
    <t>20:37</t>
  </si>
  <si>
    <t>20:52</t>
  </si>
  <si>
    <t>ŠVANDOVO DIVADLO</t>
  </si>
  <si>
    <t>čtvrtek 18. září 2014</t>
  </si>
  <si>
    <t>19:15 - 21:00</t>
  </si>
  <si>
    <t>B u s</t>
  </si>
  <si>
    <r>
      <t xml:space="preserve">Typ vozů: </t>
    </r>
    <r>
      <rPr>
        <sz val="11"/>
        <rFont val="Arial CE"/>
        <charset val="238"/>
      </rPr>
      <t>1 - standard bus</t>
    </r>
  </si>
  <si>
    <t>oblačno 22°C</t>
  </si>
  <si>
    <t>19:18</t>
  </si>
  <si>
    <t>19:36</t>
  </si>
  <si>
    <t>19:46</t>
  </si>
  <si>
    <t>20:16</t>
  </si>
  <si>
    <t>20:27</t>
  </si>
  <si>
    <t>19:56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</si>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</sst>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6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"/>
  <sheetViews>
    <sheetView showGridLines="0" tabSelected="1" zoomScaleNormal="100" workbookViewId="0">
      <selection activeCell="H13" sqref="H13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70</v>
      </c>
      <c r="H1" s="4"/>
      <c r="I1" s="4" t="s">
        <v>1</v>
      </c>
      <c r="J1" s="2" t="s">
        <v>73</v>
      </c>
      <c r="K1" s="2"/>
    </row>
    <row r="2" spans="1:44" x14ac:dyDescent="0.2">
      <c r="A2" s="5" t="s">
        <v>2</v>
      </c>
      <c r="C2" t="s">
        <v>25</v>
      </c>
      <c r="H2" s="4"/>
      <c r="I2" s="4" t="s">
        <v>4</v>
      </c>
      <c r="J2" s="17">
        <v>176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71</v>
      </c>
      <c r="H4" s="4" t="s">
        <v>7</v>
      </c>
      <c r="I4" t="s">
        <v>72</v>
      </c>
      <c r="N4" s="16" t="s">
        <v>21</v>
      </c>
      <c r="Q4" t="s">
        <v>75</v>
      </c>
    </row>
    <row r="6" spans="1:44" ht="15" x14ac:dyDescent="0.25">
      <c r="A6" s="1" t="s">
        <v>74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176</v>
      </c>
      <c r="B9" s="12">
        <v>3</v>
      </c>
      <c r="C9" s="13">
        <v>1</v>
      </c>
      <c r="D9" s="13">
        <v>14</v>
      </c>
      <c r="E9" s="12">
        <v>5</v>
      </c>
      <c r="F9" s="12">
        <v>1</v>
      </c>
      <c r="G9" s="12">
        <v>10</v>
      </c>
      <c r="H9" s="47" t="s">
        <v>62</v>
      </c>
      <c r="I9" s="13">
        <f>IF(C9=1,60,IF(C9=4,90,IF(C9=5,90,IF(C9=6,30,IF(C9=7,70,IF(C9=8,140,IF(C9=9,130,140)))))))</f>
        <v>60</v>
      </c>
      <c r="J9" s="13">
        <f>MAX(D9,G9)</f>
        <v>14</v>
      </c>
      <c r="K9" s="15">
        <f>D9-E9+F9</f>
        <v>10</v>
      </c>
      <c r="L9">
        <f>IF(K9-G9=0,0,"chyba")</f>
        <v>0</v>
      </c>
      <c r="M9" s="18"/>
      <c r="N9" s="21">
        <f>J9/I9</f>
        <v>0.23333333333333334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176</v>
      </c>
      <c r="B10" s="12">
        <v>2</v>
      </c>
      <c r="C10" s="13">
        <v>1</v>
      </c>
      <c r="D10" s="13">
        <v>12</v>
      </c>
      <c r="E10" s="12">
        <v>4</v>
      </c>
      <c r="F10" s="12">
        <v>0</v>
      </c>
      <c r="G10" s="12">
        <v>8</v>
      </c>
      <c r="H10" s="47" t="s">
        <v>63</v>
      </c>
      <c r="I10" s="13">
        <f t="shared" ref="I10:I16" si="1">IF(C10=1,60,IF(C10=4,90,IF(C10=5,90,IF(C10=6,30,IF(C10=7,70,IF(C10=8,140,IF(C10=9,130,140)))))))</f>
        <v>60</v>
      </c>
      <c r="J10" s="13">
        <f>MAX(D10,G10)</f>
        <v>12</v>
      </c>
      <c r="K10" s="15">
        <f t="shared" ref="K10:K16" si="2">D10-E10+F10</f>
        <v>8</v>
      </c>
      <c r="L10">
        <f t="shared" ref="L10:L16" si="3">IF(K10-G10=0,0,"chyba")</f>
        <v>0</v>
      </c>
      <c r="M10" s="18"/>
      <c r="N10" s="21">
        <f t="shared" ref="N10:N16" si="4">J10/I10</f>
        <v>0.2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176</v>
      </c>
      <c r="B11" s="12">
        <v>4</v>
      </c>
      <c r="C11" s="13">
        <v>1</v>
      </c>
      <c r="D11" s="13">
        <v>22</v>
      </c>
      <c r="E11" s="12">
        <v>8</v>
      </c>
      <c r="F11" s="12">
        <v>3</v>
      </c>
      <c r="G11" s="12">
        <v>17</v>
      </c>
      <c r="H11" s="47" t="s">
        <v>64</v>
      </c>
      <c r="I11" s="13">
        <f t="shared" si="1"/>
        <v>60</v>
      </c>
      <c r="J11" s="13">
        <f t="shared" ref="J11:J16" si="5">MAX(D11,G11)</f>
        <v>22</v>
      </c>
      <c r="K11" s="15">
        <f t="shared" si="2"/>
        <v>17</v>
      </c>
      <c r="L11">
        <f t="shared" si="3"/>
        <v>0</v>
      </c>
      <c r="M11" s="18"/>
      <c r="N11" s="21">
        <f t="shared" si="4"/>
        <v>0.36666666666666664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176</v>
      </c>
      <c r="B12" s="12">
        <v>5</v>
      </c>
      <c r="C12" s="13">
        <v>1</v>
      </c>
      <c r="D12" s="13">
        <v>18</v>
      </c>
      <c r="E12" s="12">
        <v>4</v>
      </c>
      <c r="F12" s="12">
        <v>1</v>
      </c>
      <c r="G12" s="12">
        <v>15</v>
      </c>
      <c r="H12" s="47" t="s">
        <v>65</v>
      </c>
      <c r="I12" s="13">
        <f t="shared" si="1"/>
        <v>60</v>
      </c>
      <c r="J12" s="13">
        <f t="shared" si="5"/>
        <v>18</v>
      </c>
      <c r="K12" s="15">
        <f t="shared" si="2"/>
        <v>15</v>
      </c>
      <c r="L12">
        <f t="shared" si="3"/>
        <v>0</v>
      </c>
      <c r="M12" s="18"/>
      <c r="N12" s="21">
        <f t="shared" si="4"/>
        <v>0.3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176</v>
      </c>
      <c r="B13" s="12">
        <v>6</v>
      </c>
      <c r="C13" s="13">
        <v>1</v>
      </c>
      <c r="D13" s="13">
        <v>15</v>
      </c>
      <c r="E13" s="12">
        <v>5</v>
      </c>
      <c r="F13" s="12">
        <v>2</v>
      </c>
      <c r="G13" s="12">
        <v>12</v>
      </c>
      <c r="H13" s="47" t="s">
        <v>67</v>
      </c>
      <c r="I13" s="13">
        <f t="shared" si="1"/>
        <v>60</v>
      </c>
      <c r="J13" s="13">
        <f t="shared" si="5"/>
        <v>15</v>
      </c>
      <c r="K13" s="15">
        <f t="shared" si="2"/>
        <v>12</v>
      </c>
      <c r="L13">
        <f t="shared" si="3"/>
        <v>0</v>
      </c>
      <c r="M13" s="18"/>
      <c r="N13" s="21">
        <f t="shared" si="4"/>
        <v>0.25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176</v>
      </c>
      <c r="B14" s="12">
        <v>3</v>
      </c>
      <c r="C14" s="13">
        <v>1</v>
      </c>
      <c r="D14" s="13">
        <v>8</v>
      </c>
      <c r="E14" s="12">
        <v>1</v>
      </c>
      <c r="F14" s="12">
        <v>0</v>
      </c>
      <c r="G14" s="12">
        <v>7</v>
      </c>
      <c r="H14" s="47" t="s">
        <v>66</v>
      </c>
      <c r="I14" s="13">
        <f t="shared" si="1"/>
        <v>60</v>
      </c>
      <c r="J14" s="13">
        <f t="shared" si="5"/>
        <v>8</v>
      </c>
      <c r="K14" s="15">
        <f t="shared" si="2"/>
        <v>7</v>
      </c>
      <c r="L14">
        <f t="shared" si="3"/>
        <v>0</v>
      </c>
      <c r="M14" s="18"/>
      <c r="N14" s="21">
        <f t="shared" si="4"/>
        <v>0.13333333333333333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176</v>
      </c>
      <c r="B15" s="12">
        <v>4</v>
      </c>
      <c r="C15" s="13">
        <v>1</v>
      </c>
      <c r="D15" s="13">
        <v>12</v>
      </c>
      <c r="E15" s="12">
        <v>5</v>
      </c>
      <c r="F15" s="12">
        <v>0</v>
      </c>
      <c r="G15" s="12">
        <v>7</v>
      </c>
      <c r="H15" s="47" t="s">
        <v>68</v>
      </c>
      <c r="I15" s="13">
        <f t="shared" si="1"/>
        <v>60</v>
      </c>
      <c r="J15" s="13">
        <f t="shared" si="5"/>
        <v>12</v>
      </c>
      <c r="K15" s="15">
        <f t="shared" si="2"/>
        <v>7</v>
      </c>
      <c r="L15">
        <f t="shared" si="3"/>
        <v>0</v>
      </c>
      <c r="M15" s="18"/>
      <c r="N15" s="21">
        <f t="shared" si="4"/>
        <v>0.2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176</v>
      </c>
      <c r="B16" s="12">
        <v>1</v>
      </c>
      <c r="C16" s="13">
        <v>1</v>
      </c>
      <c r="D16" s="13">
        <v>9</v>
      </c>
      <c r="E16" s="12">
        <v>2</v>
      </c>
      <c r="F16" s="12">
        <v>1</v>
      </c>
      <c r="G16" s="12">
        <v>8</v>
      </c>
      <c r="H16" s="47" t="s">
        <v>69</v>
      </c>
      <c r="I16" s="13">
        <f t="shared" si="1"/>
        <v>60</v>
      </c>
      <c r="J16" s="13">
        <f t="shared" si="5"/>
        <v>9</v>
      </c>
      <c r="K16" s="15">
        <f t="shared" si="2"/>
        <v>8</v>
      </c>
      <c r="L16">
        <f t="shared" si="3"/>
        <v>0</v>
      </c>
      <c r="M16" s="45"/>
      <c r="N16" s="21">
        <f t="shared" si="4"/>
        <v>0.15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110</v>
      </c>
      <c r="E18" s="42">
        <f>SUM(E9:E17)</f>
        <v>34</v>
      </c>
      <c r="F18" s="42">
        <f>SUM(F9:F17)</f>
        <v>8</v>
      </c>
      <c r="G18" s="42">
        <f>SUM(G9:G17)</f>
        <v>84</v>
      </c>
      <c r="H18" s="42"/>
      <c r="I18" s="42">
        <f>SUM(I9:I17)</f>
        <v>480</v>
      </c>
      <c r="J18" s="42">
        <f>SUM(J9:J17)</f>
        <v>110</v>
      </c>
      <c r="K18" s="15">
        <f>D18-E18+F18</f>
        <v>84</v>
      </c>
      <c r="L18">
        <f>IF(K18-G18=0,0,"chyba")</f>
        <v>0</v>
      </c>
      <c r="M18" s="18"/>
      <c r="N18" s="44">
        <f>J18/I18</f>
        <v>0.22916666666666666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x14ac:dyDescent="0.2">
      <c r="C20" s="26"/>
      <c r="D20" s="26"/>
      <c r="E20" s="26"/>
      <c r="F20" s="26"/>
      <c r="G20" s="26"/>
      <c r="H20" s="28"/>
      <c r="I20" s="26"/>
      <c r="N20" s="40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5" x14ac:dyDescent="0.2">
      <c r="C21" s="26"/>
      <c r="D21" s="26"/>
      <c r="E21" s="26"/>
      <c r="F21" s="26"/>
      <c r="G21" s="26"/>
      <c r="H21" s="28"/>
      <c r="I21" s="26"/>
      <c r="N21" s="4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</row>
    <row r="22" spans="1:45" x14ac:dyDescent="0.2">
      <c r="C22" s="26"/>
      <c r="D22" s="26"/>
      <c r="E22" s="26"/>
      <c r="F22" s="26"/>
      <c r="G22" s="26"/>
      <c r="H22" s="28"/>
      <c r="I22" s="26"/>
    </row>
    <row r="23" spans="1:45" x14ac:dyDescent="0.2">
      <c r="C23" s="26"/>
      <c r="D23" s="26"/>
      <c r="E23" s="26"/>
      <c r="F23" s="26"/>
      <c r="G23" s="26"/>
      <c r="H23" s="28"/>
      <c r="I23" s="26"/>
    </row>
    <row r="24" spans="1:45" x14ac:dyDescent="0.2">
      <c r="C24" s="26"/>
      <c r="E24" s="26"/>
      <c r="F24" s="26"/>
      <c r="G24" s="26"/>
      <c r="H24" s="27"/>
      <c r="I24" s="26"/>
    </row>
    <row r="25" spans="1:45" x14ac:dyDescent="0.2">
      <c r="H25" s="29"/>
    </row>
  </sheetData>
  <phoneticPr fontId="0" type="noConversion"/>
  <conditionalFormatting sqref="AI9:AR19">
    <cfRule type="expression" dxfId="5" priority="1" stopIfTrue="1">
      <formula>($J9/$I9)&gt;AI$8</formula>
    </cfRule>
  </conditionalFormatting>
  <conditionalFormatting sqref="O9:AH19">
    <cfRule type="expression" dxfId="4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showGridLines="0" zoomScaleNormal="100" workbookViewId="0">
      <selection activeCell="C18" sqref="C18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70</v>
      </c>
      <c r="H1" s="4"/>
      <c r="I1" s="4" t="s">
        <v>1</v>
      </c>
      <c r="J1" s="2" t="s">
        <v>73</v>
      </c>
      <c r="K1" s="2"/>
    </row>
    <row r="2" spans="1:44" x14ac:dyDescent="0.2">
      <c r="A2" s="5" t="s">
        <v>2</v>
      </c>
      <c r="C2" t="s">
        <v>38</v>
      </c>
      <c r="H2" s="4"/>
      <c r="I2" s="4" t="s">
        <v>4</v>
      </c>
      <c r="J2" s="17">
        <v>176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71</v>
      </c>
      <c r="H4" s="4" t="s">
        <v>7</v>
      </c>
      <c r="I4" t="s">
        <v>72</v>
      </c>
      <c r="N4" s="16" t="s">
        <v>21</v>
      </c>
      <c r="Q4" t="s">
        <v>75</v>
      </c>
    </row>
    <row r="6" spans="1:44" ht="15" x14ac:dyDescent="0.25">
      <c r="A6" s="1" t="s">
        <v>74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176</v>
      </c>
      <c r="B9" s="12">
        <v>5</v>
      </c>
      <c r="C9" s="13">
        <v>1</v>
      </c>
      <c r="D9" s="13">
        <v>14</v>
      </c>
      <c r="E9" s="12">
        <v>2</v>
      </c>
      <c r="F9" s="12">
        <v>16</v>
      </c>
      <c r="G9" s="12">
        <v>26</v>
      </c>
      <c r="H9" s="47" t="s">
        <v>76</v>
      </c>
      <c r="I9" s="13">
        <f>IF(C9=1,60,IF(C9=4,90,IF(C9=5,90,IF(C9=6,30,IF(C9=7,70,IF(C9=8,140,IF(C9=9,130,140)))))))</f>
        <v>60</v>
      </c>
      <c r="J9" s="13">
        <f>MAX(D9,G9)</f>
        <v>26</v>
      </c>
      <c r="K9" s="15">
        <f t="shared" ref="K9:K18" si="1">D9-E9+F9</f>
        <v>28</v>
      </c>
      <c r="L9" t="str">
        <f t="shared" ref="L9:L18" si="2">IF(K9-G9=0,0,"chyba")</f>
        <v>chyba</v>
      </c>
      <c r="M9" s="18"/>
      <c r="N9" s="21">
        <f t="shared" ref="N9:N18" si="3">J9/I9</f>
        <v>0.43333333333333335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176</v>
      </c>
      <c r="B10" s="12">
        <v>6</v>
      </c>
      <c r="C10" s="13">
        <v>1</v>
      </c>
      <c r="D10" s="13">
        <v>15</v>
      </c>
      <c r="E10" s="12">
        <v>4</v>
      </c>
      <c r="F10" s="12">
        <v>1</v>
      </c>
      <c r="G10" s="12">
        <v>12</v>
      </c>
      <c r="H10" s="47" t="s">
        <v>63</v>
      </c>
      <c r="I10" s="13">
        <f t="shared" ref="I10:I18" si="4">IF(C10=1,60,IF(C10=4,90,IF(C10=5,90,IF(C10=6,30,IF(C10=7,70,IF(C10=8,140,IF(C10=9,130,140)))))))</f>
        <v>60</v>
      </c>
      <c r="J10" s="13">
        <f>MAX(D10,G10)</f>
        <v>15</v>
      </c>
      <c r="K10" s="15">
        <f t="shared" si="1"/>
        <v>12</v>
      </c>
      <c r="L10">
        <f t="shared" si="2"/>
        <v>0</v>
      </c>
      <c r="M10" s="18"/>
      <c r="N10" s="21">
        <f t="shared" si="3"/>
        <v>0.25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176</v>
      </c>
      <c r="B11" s="12">
        <v>1</v>
      </c>
      <c r="C11" s="13">
        <v>1</v>
      </c>
      <c r="D11" s="13">
        <v>17</v>
      </c>
      <c r="E11" s="12">
        <v>0</v>
      </c>
      <c r="F11" s="12">
        <v>4</v>
      </c>
      <c r="G11" s="12">
        <v>21</v>
      </c>
      <c r="H11" s="47" t="s">
        <v>77</v>
      </c>
      <c r="I11" s="13">
        <f t="shared" si="4"/>
        <v>60</v>
      </c>
      <c r="J11" s="13">
        <f t="shared" ref="J11:J18" si="5">MAX(D11,G11)</f>
        <v>21</v>
      </c>
      <c r="K11" s="15">
        <f t="shared" si="1"/>
        <v>21</v>
      </c>
      <c r="L11">
        <f t="shared" si="2"/>
        <v>0</v>
      </c>
      <c r="M11" s="18"/>
      <c r="N11" s="21">
        <f t="shared" si="3"/>
        <v>0.35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176</v>
      </c>
      <c r="B12" s="12">
        <v>3</v>
      </c>
      <c r="C12" s="13">
        <v>1</v>
      </c>
      <c r="D12" s="13">
        <v>15</v>
      </c>
      <c r="E12" s="12">
        <v>0</v>
      </c>
      <c r="F12" s="12">
        <v>6</v>
      </c>
      <c r="G12" s="12">
        <v>21</v>
      </c>
      <c r="H12" s="47" t="s">
        <v>78</v>
      </c>
      <c r="I12" s="13">
        <f t="shared" si="4"/>
        <v>60</v>
      </c>
      <c r="J12" s="13">
        <f t="shared" si="5"/>
        <v>21</v>
      </c>
      <c r="K12" s="15"/>
      <c r="L12"/>
      <c r="M12" s="18"/>
      <c r="N12" s="21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176</v>
      </c>
      <c r="B13" s="48" t="s">
        <v>82</v>
      </c>
      <c r="C13" s="13">
        <v>1</v>
      </c>
      <c r="D13" s="13">
        <v>18</v>
      </c>
      <c r="E13" s="12">
        <v>0</v>
      </c>
      <c r="F13" s="12">
        <v>6</v>
      </c>
      <c r="G13" s="12">
        <v>24</v>
      </c>
      <c r="H13" s="47" t="s">
        <v>81</v>
      </c>
      <c r="I13" s="13">
        <f t="shared" ref="I13" si="6">IF(C13=1,60,IF(C13=4,90,IF(C13=5,90,IF(C13=6,30,IF(C13=7,70,IF(C13=8,140,IF(C13=9,130,140)))))))</f>
        <v>60</v>
      </c>
      <c r="J13" s="13">
        <f t="shared" ref="J13" si="7">MAX(D13,G13)</f>
        <v>24</v>
      </c>
      <c r="K13" s="15">
        <f t="shared" si="1"/>
        <v>24</v>
      </c>
      <c r="L13">
        <f t="shared" si="2"/>
        <v>0</v>
      </c>
      <c r="M13" s="18"/>
      <c r="N13" s="21">
        <f t="shared" si="3"/>
        <v>0.4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176</v>
      </c>
      <c r="B14" s="12">
        <v>2</v>
      </c>
      <c r="C14" s="13">
        <v>1</v>
      </c>
      <c r="D14" s="13">
        <v>16</v>
      </c>
      <c r="E14" s="12">
        <v>1</v>
      </c>
      <c r="F14" s="12">
        <v>6</v>
      </c>
      <c r="G14" s="12">
        <v>21</v>
      </c>
      <c r="H14" s="47" t="s">
        <v>67</v>
      </c>
      <c r="I14" s="13">
        <f t="shared" si="4"/>
        <v>60</v>
      </c>
      <c r="J14" s="13">
        <f t="shared" si="5"/>
        <v>21</v>
      </c>
      <c r="K14" s="15">
        <f t="shared" si="1"/>
        <v>21</v>
      </c>
      <c r="L14">
        <f t="shared" si="2"/>
        <v>0</v>
      </c>
      <c r="M14" s="18"/>
      <c r="N14" s="21">
        <f t="shared" si="3"/>
        <v>0.35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176</v>
      </c>
      <c r="B15" s="12">
        <v>5</v>
      </c>
      <c r="C15" s="13">
        <v>1</v>
      </c>
      <c r="D15" s="13">
        <v>9</v>
      </c>
      <c r="E15" s="12">
        <v>1</v>
      </c>
      <c r="F15" s="12">
        <v>4</v>
      </c>
      <c r="G15" s="12">
        <v>12</v>
      </c>
      <c r="H15" s="47" t="s">
        <v>79</v>
      </c>
      <c r="I15" s="13">
        <f t="shared" si="4"/>
        <v>60</v>
      </c>
      <c r="J15" s="13">
        <f t="shared" si="5"/>
        <v>12</v>
      </c>
      <c r="K15" s="15">
        <f t="shared" si="1"/>
        <v>12</v>
      </c>
      <c r="L15">
        <f t="shared" si="2"/>
        <v>0</v>
      </c>
      <c r="M15" s="18"/>
      <c r="N15" s="21">
        <f t="shared" si="3"/>
        <v>0.2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x14ac:dyDescent="0.2">
      <c r="A16" s="12">
        <v>176</v>
      </c>
      <c r="B16" s="12">
        <v>1</v>
      </c>
      <c r="C16" s="13">
        <v>1</v>
      </c>
      <c r="D16" s="13">
        <v>10</v>
      </c>
      <c r="E16" s="12">
        <v>1</v>
      </c>
      <c r="F16" s="12">
        <v>4</v>
      </c>
      <c r="G16" s="12">
        <v>13</v>
      </c>
      <c r="H16" s="47" t="s">
        <v>80</v>
      </c>
      <c r="I16" s="13">
        <f t="shared" si="4"/>
        <v>60</v>
      </c>
      <c r="J16" s="13">
        <f t="shared" si="5"/>
        <v>13</v>
      </c>
      <c r="K16" s="15">
        <f t="shared" si="1"/>
        <v>13</v>
      </c>
      <c r="L16">
        <f t="shared" si="2"/>
        <v>0</v>
      </c>
      <c r="M16" s="18"/>
      <c r="N16" s="21">
        <f t="shared" si="3"/>
        <v>0.21666666666666667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ht="15" x14ac:dyDescent="0.25">
      <c r="A17" s="12">
        <v>176</v>
      </c>
      <c r="B17" s="12">
        <v>3</v>
      </c>
      <c r="C17" s="13">
        <v>1</v>
      </c>
      <c r="D17" s="13">
        <v>13</v>
      </c>
      <c r="E17" s="12">
        <v>0</v>
      </c>
      <c r="F17" s="12">
        <v>5</v>
      </c>
      <c r="G17" s="12">
        <v>18</v>
      </c>
      <c r="H17" s="47" t="s">
        <v>68</v>
      </c>
      <c r="I17" s="13">
        <f t="shared" si="4"/>
        <v>60</v>
      </c>
      <c r="J17" s="13">
        <f t="shared" si="5"/>
        <v>18</v>
      </c>
      <c r="K17" s="15">
        <f t="shared" si="1"/>
        <v>18</v>
      </c>
      <c r="L17">
        <f t="shared" si="2"/>
        <v>0</v>
      </c>
      <c r="M17" s="45"/>
      <c r="N17" s="21">
        <f t="shared" si="3"/>
        <v>0.3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176</v>
      </c>
      <c r="B18" s="12">
        <v>4</v>
      </c>
      <c r="C18" s="13">
        <v>1</v>
      </c>
      <c r="D18" s="13">
        <v>18</v>
      </c>
      <c r="E18" s="12">
        <v>1</v>
      </c>
      <c r="F18" s="12">
        <v>12</v>
      </c>
      <c r="G18" s="12">
        <v>29</v>
      </c>
      <c r="H18" s="47" t="s">
        <v>69</v>
      </c>
      <c r="I18" s="13">
        <f t="shared" si="4"/>
        <v>60</v>
      </c>
      <c r="J18" s="13">
        <f t="shared" si="5"/>
        <v>29</v>
      </c>
      <c r="K18" s="15">
        <f t="shared" si="1"/>
        <v>29</v>
      </c>
      <c r="L18">
        <f t="shared" si="2"/>
        <v>0</v>
      </c>
      <c r="M18" s="18"/>
      <c r="N18" s="21">
        <f t="shared" si="3"/>
        <v>0.48333333333333334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ht="15.75" thickBot="1" x14ac:dyDescent="0.3">
      <c r="A19" s="12"/>
      <c r="B19" s="12"/>
      <c r="C19" s="13"/>
      <c r="D19" s="30"/>
      <c r="E19" s="12"/>
      <c r="F19" s="12"/>
      <c r="G19" s="12"/>
      <c r="H19" s="14"/>
      <c r="I19" s="36"/>
      <c r="J19" s="13"/>
      <c r="K19" s="15"/>
      <c r="M19" s="18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8"/>
    </row>
    <row r="20" spans="1:45" ht="15.75" thickBot="1" x14ac:dyDescent="0.3">
      <c r="A20" s="30" t="s">
        <v>18</v>
      </c>
      <c r="B20" s="31"/>
      <c r="C20" s="32"/>
      <c r="D20" s="42">
        <f>SUM(D9:D19)</f>
        <v>145</v>
      </c>
      <c r="E20" s="42">
        <f>SUM(E9:E19)</f>
        <v>10</v>
      </c>
      <c r="F20" s="42">
        <f>SUM(F9:F19)</f>
        <v>64</v>
      </c>
      <c r="G20" s="42">
        <f>SUM(G9:G19)</f>
        <v>197</v>
      </c>
      <c r="H20" s="42"/>
      <c r="I20" s="42">
        <f>SUM(I9:I19)</f>
        <v>600</v>
      </c>
      <c r="J20" s="42">
        <f>SUM(J9:J19)</f>
        <v>200</v>
      </c>
      <c r="K20" s="15">
        <f>D20-E20+F20</f>
        <v>199</v>
      </c>
      <c r="L20" t="str">
        <f>IF(K20-G20=0,0,"chyba")</f>
        <v>chyba</v>
      </c>
      <c r="M20" s="18"/>
      <c r="N20" s="44">
        <f>J20/I20</f>
        <v>0.33333333333333331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34"/>
      <c r="AK20" s="34"/>
      <c r="AL20" s="34"/>
      <c r="AM20" s="34"/>
      <c r="AN20" s="34"/>
      <c r="AO20" s="34"/>
      <c r="AP20" s="34"/>
      <c r="AQ20" s="34"/>
      <c r="AR20" s="35"/>
      <c r="AS20" s="41"/>
    </row>
    <row r="21" spans="1:45" ht="15" x14ac:dyDescent="0.25">
      <c r="C21" s="25"/>
      <c r="D21" s="26"/>
      <c r="E21" s="26"/>
      <c r="F21" s="27"/>
      <c r="G21" s="26"/>
      <c r="H21" s="43"/>
      <c r="I21" s="26"/>
      <c r="N21" s="37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41"/>
    </row>
    <row r="22" spans="1:45" x14ac:dyDescent="0.2">
      <c r="C22" s="26"/>
      <c r="D22" s="26"/>
      <c r="E22" s="26"/>
      <c r="F22" s="26"/>
      <c r="G22" s="26"/>
      <c r="H22" s="28"/>
      <c r="I22" s="26"/>
      <c r="N22" s="40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</row>
    <row r="23" spans="1:45" x14ac:dyDescent="0.2">
      <c r="C23" s="26"/>
      <c r="D23" s="26"/>
      <c r="E23" s="26"/>
      <c r="F23" s="26"/>
      <c r="G23" s="26"/>
      <c r="H23" s="28"/>
      <c r="I23" s="26"/>
    </row>
    <row r="24" spans="1:45" x14ac:dyDescent="0.2">
      <c r="C24" s="26"/>
      <c r="D24" s="26"/>
      <c r="E24" s="26"/>
      <c r="F24" s="26"/>
      <c r="G24" s="26"/>
      <c r="H24" s="28"/>
      <c r="I24" s="26"/>
    </row>
    <row r="25" spans="1:45" x14ac:dyDescent="0.2">
      <c r="C25" s="26"/>
      <c r="E25" s="26"/>
      <c r="F25" s="26"/>
      <c r="G25" s="26"/>
      <c r="H25" s="27"/>
      <c r="I25" s="26"/>
    </row>
    <row r="26" spans="1:45" x14ac:dyDescent="0.2">
      <c r="H26" s="29"/>
    </row>
  </sheetData>
  <phoneticPr fontId="0" type="noConversion"/>
  <conditionalFormatting sqref="AI9:AR21">
    <cfRule type="expression" dxfId="3" priority="1" stopIfTrue="1">
      <formula>($J9/$I9)&gt;AI$8</formula>
    </cfRule>
  </conditionalFormatting>
  <conditionalFormatting sqref="O9:AH21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38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26</v>
      </c>
      <c r="H4" s="4" t="s">
        <v>7</v>
      </c>
      <c r="I4" t="s">
        <v>20</v>
      </c>
      <c r="N4" s="16" t="s">
        <v>21</v>
      </c>
      <c r="Q4" t="s">
        <v>61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41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28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46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31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32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55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56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36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27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28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45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50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53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54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59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39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42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29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48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49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34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58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37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43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41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47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51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35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40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44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30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33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57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60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52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35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časové DC</vt:lpstr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2014-11-02T19:24:15Z</dcterms:modified>
</cp:coreProperties>
</file>