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/>
  </bookViews>
  <sheets>
    <sheet name="časové ZC" sheetId="27" r:id="rId1"/>
    <sheet name="linkové ZC" sheetId="30" state="hidden" r:id="rId2"/>
  </sheets>
  <definedNames>
    <definedName name="_xlnm._FilterDatabase" localSheetId="0" hidden="1">'časové ZC'!$A$8:$L$46</definedName>
    <definedName name="_xlnm._FilterDatabase" localSheetId="1" hidden="1">'linkové ZC'!$A$8:$L$65</definedName>
  </definedNames>
  <calcPr calcId="145621"/>
</workbook>
</file>

<file path=xl/calcChain.xml><?xml version="1.0" encoding="utf-8"?>
<calcChain xmlns="http://schemas.openxmlformats.org/spreadsheetml/2006/main">
  <c r="N56" i="27" l="1"/>
  <c r="N58" i="27"/>
  <c r="D58" i="27"/>
  <c r="E58" i="27"/>
  <c r="F58" i="27"/>
  <c r="G58" i="27"/>
  <c r="J58" i="27"/>
  <c r="I58" i="27"/>
  <c r="J56" i="27"/>
  <c r="I56" i="27"/>
  <c r="J54" i="27"/>
  <c r="I54" i="27"/>
  <c r="J55" i="27"/>
  <c r="I55" i="27"/>
  <c r="J53" i="27"/>
  <c r="I53" i="27"/>
  <c r="J52" i="27"/>
  <c r="I52" i="27"/>
  <c r="J51" i="27"/>
  <c r="I51" i="27"/>
  <c r="J50" i="27"/>
  <c r="I50" i="27"/>
  <c r="J49" i="27"/>
  <c r="I49" i="27"/>
  <c r="J48" i="27"/>
  <c r="I48" i="27"/>
  <c r="J47" i="27"/>
  <c r="I47" i="27"/>
  <c r="J46" i="27"/>
  <c r="I46" i="27"/>
  <c r="J45" i="27"/>
  <c r="I45" i="27"/>
  <c r="J44" i="27"/>
  <c r="I44" i="27"/>
  <c r="J43" i="27"/>
  <c r="I43" i="27"/>
  <c r="J42" i="27"/>
  <c r="I42" i="27"/>
  <c r="J41" i="27"/>
  <c r="I41" i="27"/>
  <c r="J38" i="27"/>
  <c r="I38" i="27"/>
  <c r="J37" i="27"/>
  <c r="I37" i="27"/>
  <c r="J36" i="27"/>
  <c r="I36" i="27"/>
  <c r="J35" i="27"/>
  <c r="I35" i="27"/>
  <c r="J34" i="27"/>
  <c r="I34" i="27"/>
  <c r="J33" i="27"/>
  <c r="I33" i="27"/>
  <c r="J32" i="27"/>
  <c r="I32" i="27"/>
  <c r="J31" i="27"/>
  <c r="I31" i="27"/>
  <c r="J30" i="27"/>
  <c r="I30" i="27"/>
  <c r="J29" i="27"/>
  <c r="I29" i="27"/>
  <c r="J28" i="27"/>
  <c r="I28" i="27"/>
  <c r="J27" i="27"/>
  <c r="I27" i="27"/>
  <c r="K29" i="27"/>
  <c r="L29" i="27" s="1"/>
  <c r="J26" i="27"/>
  <c r="I26" i="27"/>
  <c r="J25" i="27"/>
  <c r="I25" i="27"/>
  <c r="J24" i="27"/>
  <c r="I24" i="27"/>
  <c r="J23" i="27"/>
  <c r="I23" i="27"/>
  <c r="J22" i="27"/>
  <c r="I22" i="27"/>
  <c r="J21" i="27"/>
  <c r="I21" i="27"/>
  <c r="J20" i="27"/>
  <c r="I20" i="27"/>
  <c r="J19" i="27"/>
  <c r="I19" i="27"/>
  <c r="J18" i="27"/>
  <c r="I18" i="27"/>
  <c r="J11" i="27"/>
  <c r="I11" i="27"/>
  <c r="J10" i="27"/>
  <c r="I10" i="27"/>
  <c r="J9" i="27"/>
  <c r="I9" i="27"/>
  <c r="I12" i="27"/>
  <c r="J12" i="27"/>
  <c r="I13" i="27"/>
  <c r="J13" i="27"/>
  <c r="I14" i="27"/>
  <c r="J14" i="27"/>
  <c r="N29" i="27" l="1"/>
  <c r="L56" i="27"/>
  <c r="K56" i="27"/>
  <c r="K55" i="27"/>
  <c r="L55" i="27" s="1"/>
  <c r="N55" i="27"/>
  <c r="K54" i="27"/>
  <c r="L54" i="27" s="1"/>
  <c r="N54" i="27"/>
  <c r="K53" i="27"/>
  <c r="L53" i="27" s="1"/>
  <c r="N53" i="27"/>
  <c r="N52" i="27"/>
  <c r="L52" i="27"/>
  <c r="K52" i="27"/>
  <c r="N51" i="27"/>
  <c r="L51" i="27"/>
  <c r="K51" i="27"/>
  <c r="N50" i="27"/>
  <c r="L50" i="27"/>
  <c r="K50" i="27"/>
  <c r="N49" i="27"/>
  <c r="L49" i="27"/>
  <c r="K49" i="27"/>
  <c r="N48" i="27"/>
  <c r="L48" i="27"/>
  <c r="K48" i="27"/>
  <c r="N47" i="27"/>
  <c r="L47" i="27"/>
  <c r="K47" i="27"/>
  <c r="K58" i="27" l="1"/>
  <c r="L58" i="27" s="1"/>
  <c r="I40" i="27" l="1"/>
  <c r="I39" i="27"/>
  <c r="J17" i="27" l="1"/>
  <c r="I17" i="27"/>
  <c r="J16" i="27"/>
  <c r="I16" i="27"/>
  <c r="J15" i="27"/>
  <c r="I15" i="27"/>
  <c r="D67" i="30" l="1"/>
  <c r="E67" i="30"/>
  <c r="F67" i="30"/>
  <c r="G67" i="30"/>
  <c r="D62" i="30"/>
  <c r="E62" i="30"/>
  <c r="F62" i="30"/>
  <c r="K62" i="30" s="1"/>
  <c r="L62" i="30" s="1"/>
  <c r="G62" i="30"/>
  <c r="D53" i="30"/>
  <c r="E53" i="30"/>
  <c r="F53" i="30"/>
  <c r="G53" i="30"/>
  <c r="D47" i="30"/>
  <c r="K47" i="30" s="1"/>
  <c r="E47" i="30"/>
  <c r="F47" i="30"/>
  <c r="G47" i="30"/>
  <c r="D43" i="30"/>
  <c r="E43" i="30"/>
  <c r="F43" i="30"/>
  <c r="G43" i="30"/>
  <c r="D39" i="30"/>
  <c r="E39" i="30"/>
  <c r="F39" i="30"/>
  <c r="G39" i="30"/>
  <c r="D28" i="30"/>
  <c r="K28" i="30" s="1"/>
  <c r="L28" i="30" s="1"/>
  <c r="E28" i="30"/>
  <c r="F28" i="30"/>
  <c r="G28" i="30"/>
  <c r="D18" i="30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N30" i="30" s="1"/>
  <c r="J30" i="30"/>
  <c r="K9" i="30"/>
  <c r="L9" i="30"/>
  <c r="J9" i="30"/>
  <c r="I9" i="30"/>
  <c r="N9" i="30"/>
  <c r="I20" i="30"/>
  <c r="J20" i="30"/>
  <c r="K10" i="30"/>
  <c r="L10" i="30" s="1"/>
  <c r="J10" i="30"/>
  <c r="I10" i="30"/>
  <c r="I55" i="30"/>
  <c r="N55" i="30" s="1"/>
  <c r="J55" i="30"/>
  <c r="K11" i="30"/>
  <c r="L11" i="30" s="1"/>
  <c r="J11" i="30"/>
  <c r="N11" i="30" s="1"/>
  <c r="I11" i="30"/>
  <c r="K12" i="30"/>
  <c r="L12" i="30" s="1"/>
  <c r="J12" i="30"/>
  <c r="I12" i="30"/>
  <c r="I45" i="30"/>
  <c r="I47" i="30" s="1"/>
  <c r="J45" i="30"/>
  <c r="J47" i="30" s="1"/>
  <c r="K13" i="30"/>
  <c r="L13" i="30" s="1"/>
  <c r="J13" i="30"/>
  <c r="I13" i="30"/>
  <c r="I31" i="30"/>
  <c r="J31" i="30"/>
  <c r="K14" i="30"/>
  <c r="L14" i="30" s="1"/>
  <c r="J14" i="30"/>
  <c r="I14" i="30"/>
  <c r="N14" i="30" s="1"/>
  <c r="I41" i="30"/>
  <c r="I43" i="30" s="1"/>
  <c r="J41" i="30"/>
  <c r="J43" i="30" s="1"/>
  <c r="K15" i="30"/>
  <c r="L15" i="30" s="1"/>
  <c r="J15" i="30"/>
  <c r="I15" i="30"/>
  <c r="N15" i="30" s="1"/>
  <c r="I21" i="30"/>
  <c r="J21" i="30"/>
  <c r="K16" i="30"/>
  <c r="L16" i="30" s="1"/>
  <c r="J16" i="30"/>
  <c r="N16" i="30" s="1"/>
  <c r="I16" i="30"/>
  <c r="K20" i="30"/>
  <c r="L20" i="30" s="1"/>
  <c r="I32" i="30"/>
  <c r="J32" i="30"/>
  <c r="K21" i="30"/>
  <c r="L21" i="30" s="1"/>
  <c r="I56" i="30"/>
  <c r="J56" i="30"/>
  <c r="N56" i="30" s="1"/>
  <c r="K22" i="30"/>
  <c r="L22" i="30" s="1"/>
  <c r="J22" i="30"/>
  <c r="I22" i="30"/>
  <c r="K23" i="30"/>
  <c r="L23" i="30" s="1"/>
  <c r="J23" i="30"/>
  <c r="I23" i="30"/>
  <c r="N23" i="30" s="1"/>
  <c r="K24" i="30"/>
  <c r="L24" i="30" s="1"/>
  <c r="J24" i="30"/>
  <c r="N24" i="30" s="1"/>
  <c r="I24" i="30"/>
  <c r="I49" i="30"/>
  <c r="N49" i="30" s="1"/>
  <c r="J49" i="30"/>
  <c r="K25" i="30"/>
  <c r="L25" i="30" s="1"/>
  <c r="J25" i="30"/>
  <c r="I25" i="30"/>
  <c r="I33" i="30"/>
  <c r="J33" i="30"/>
  <c r="N33" i="30" s="1"/>
  <c r="K26" i="30"/>
  <c r="L26" i="30" s="1"/>
  <c r="J26" i="30"/>
  <c r="I26" i="30"/>
  <c r="I57" i="30"/>
  <c r="J57" i="30"/>
  <c r="K30" i="30"/>
  <c r="L30" i="30" s="1"/>
  <c r="I34" i="30"/>
  <c r="J34" i="30"/>
  <c r="K31" i="30"/>
  <c r="L31" i="30" s="1"/>
  <c r="N31" i="30"/>
  <c r="K32" i="30"/>
  <c r="L32" i="30" s="1"/>
  <c r="N32" i="30"/>
  <c r="K33" i="30"/>
  <c r="L33" i="30" s="1"/>
  <c r="I50" i="30"/>
  <c r="J50" i="30"/>
  <c r="K34" i="30"/>
  <c r="L34" i="30" s="1"/>
  <c r="K35" i="30"/>
  <c r="L35" i="30" s="1"/>
  <c r="J35" i="30"/>
  <c r="I35" i="30"/>
  <c r="I64" i="30"/>
  <c r="J64" i="30"/>
  <c r="K36" i="30"/>
  <c r="L36" i="30" s="1"/>
  <c r="J36" i="30"/>
  <c r="I36" i="30"/>
  <c r="I58" i="30"/>
  <c r="J58" i="30"/>
  <c r="K37" i="30"/>
  <c r="L37" i="30" s="1"/>
  <c r="J37" i="30"/>
  <c r="I37" i="30"/>
  <c r="N37" i="30" s="1"/>
  <c r="K41" i="30"/>
  <c r="L41" i="30" s="1"/>
  <c r="N41" i="30"/>
  <c r="K45" i="30"/>
  <c r="L45" i="30" s="1"/>
  <c r="K49" i="30"/>
  <c r="L49" i="30" s="1"/>
  <c r="K50" i="30"/>
  <c r="L50" i="30" s="1"/>
  <c r="N50" i="30"/>
  <c r="I65" i="30"/>
  <c r="N65" i="30" s="1"/>
  <c r="J65" i="30"/>
  <c r="K51" i="30"/>
  <c r="L51" i="30" s="1"/>
  <c r="J51" i="30"/>
  <c r="I51" i="30"/>
  <c r="K55" i="30"/>
  <c r="L55" i="30" s="1"/>
  <c r="K56" i="30"/>
  <c r="L56" i="30" s="1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I60" i="30"/>
  <c r="K64" i="30"/>
  <c r="L64" i="30" s="1"/>
  <c r="K65" i="30"/>
  <c r="L65" i="30" s="1"/>
  <c r="K67" i="30"/>
  <c r="L67" i="30" s="1"/>
  <c r="N44" i="27"/>
  <c r="N24" i="27"/>
  <c r="K24" i="27"/>
  <c r="L24" i="27" s="1"/>
  <c r="K23" i="27"/>
  <c r="L23" i="27" s="1"/>
  <c r="N22" i="27"/>
  <c r="K22" i="27"/>
  <c r="L22" i="27" s="1"/>
  <c r="N21" i="27"/>
  <c r="K21" i="27"/>
  <c r="L21" i="27" s="1"/>
  <c r="K20" i="27"/>
  <c r="L20" i="27" s="1"/>
  <c r="N19" i="27"/>
  <c r="K19" i="27"/>
  <c r="L19" i="27" s="1"/>
  <c r="N18" i="27"/>
  <c r="K18" i="27"/>
  <c r="L18" i="27" s="1"/>
  <c r="K17" i="27"/>
  <c r="L17" i="27" s="1"/>
  <c r="N16" i="27"/>
  <c r="K16" i="27"/>
  <c r="L16" i="27" s="1"/>
  <c r="N15" i="27"/>
  <c r="K15" i="27"/>
  <c r="L15" i="27" s="1"/>
  <c r="K14" i="27"/>
  <c r="L14" i="27" s="1"/>
  <c r="N13" i="27"/>
  <c r="K13" i="27"/>
  <c r="L13" i="27" s="1"/>
  <c r="N12" i="27"/>
  <c r="K12" i="27"/>
  <c r="L12" i="27" s="1"/>
  <c r="N11" i="27"/>
  <c r="K11" i="27"/>
  <c r="L11" i="27" s="1"/>
  <c r="N10" i="27"/>
  <c r="K10" i="27"/>
  <c r="L10" i="27" s="1"/>
  <c r="K9" i="27"/>
  <c r="L9" i="27" s="1"/>
  <c r="N40" i="27"/>
  <c r="K40" i="27"/>
  <c r="L40" i="27" s="1"/>
  <c r="N39" i="27"/>
  <c r="K39" i="27"/>
  <c r="L39" i="27" s="1"/>
  <c r="N38" i="27"/>
  <c r="K38" i="27"/>
  <c r="L38" i="27" s="1"/>
  <c r="N37" i="27"/>
  <c r="K37" i="27"/>
  <c r="L37" i="27" s="1"/>
  <c r="N36" i="27"/>
  <c r="K36" i="27"/>
  <c r="L36" i="27" s="1"/>
  <c r="N35" i="27"/>
  <c r="K35" i="27"/>
  <c r="L35" i="27" s="1"/>
  <c r="N34" i="27"/>
  <c r="K34" i="27"/>
  <c r="L34" i="27" s="1"/>
  <c r="N33" i="27"/>
  <c r="K33" i="27"/>
  <c r="L33" i="27" s="1"/>
  <c r="N32" i="27"/>
  <c r="K32" i="27"/>
  <c r="L32" i="27" s="1"/>
  <c r="N31" i="27"/>
  <c r="K31" i="27"/>
  <c r="L31" i="27" s="1"/>
  <c r="N30" i="27"/>
  <c r="K30" i="27"/>
  <c r="L30" i="27" s="1"/>
  <c r="N28" i="27"/>
  <c r="K28" i="27"/>
  <c r="L28" i="27" s="1"/>
  <c r="N27" i="27"/>
  <c r="K27" i="27"/>
  <c r="L27" i="27" s="1"/>
  <c r="N26" i="27"/>
  <c r="K26" i="27"/>
  <c r="L26" i="27" s="1"/>
  <c r="N25" i="27"/>
  <c r="K25" i="27"/>
  <c r="L25" i="27" s="1"/>
  <c r="N42" i="27"/>
  <c r="N45" i="27"/>
  <c r="N46" i="27"/>
  <c r="K46" i="27"/>
  <c r="L46" i="27" s="1"/>
  <c r="K45" i="27"/>
  <c r="L45" i="27" s="1"/>
  <c r="K44" i="27"/>
  <c r="L44" i="27" s="1"/>
  <c r="N43" i="27"/>
  <c r="K43" i="27"/>
  <c r="L43" i="27" s="1"/>
  <c r="K42" i="27"/>
  <c r="L42" i="27" s="1"/>
  <c r="N41" i="27"/>
  <c r="K41" i="27"/>
  <c r="L41" i="27" s="1"/>
  <c r="P8" i="27"/>
  <c r="Q8" i="27" s="1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L47" i="30" l="1"/>
  <c r="N60" i="30"/>
  <c r="N51" i="30"/>
  <c r="N45" i="30"/>
  <c r="N36" i="30"/>
  <c r="I67" i="30"/>
  <c r="N26" i="30"/>
  <c r="N22" i="30"/>
  <c r="N21" i="30"/>
  <c r="N13" i="30"/>
  <c r="N10" i="30"/>
  <c r="I18" i="30"/>
  <c r="K39" i="30"/>
  <c r="L39" i="30" s="1"/>
  <c r="K53" i="30"/>
  <c r="L53" i="30" s="1"/>
  <c r="N35" i="30"/>
  <c r="N34" i="30"/>
  <c r="N25" i="30"/>
  <c r="J53" i="30"/>
  <c r="N12" i="30"/>
  <c r="I28" i="30"/>
  <c r="K18" i="30"/>
  <c r="L18" i="30" s="1"/>
  <c r="K43" i="30"/>
  <c r="L43" i="30" s="1"/>
  <c r="N23" i="27"/>
  <c r="N20" i="27"/>
  <c r="N17" i="27"/>
  <c r="N14" i="27"/>
  <c r="N9" i="27"/>
  <c r="N64" i="30"/>
  <c r="J67" i="30"/>
  <c r="N67" i="30" s="1"/>
  <c r="I53" i="30"/>
  <c r="N43" i="30"/>
  <c r="N47" i="30"/>
  <c r="I62" i="30"/>
  <c r="I39" i="30"/>
  <c r="N53" i="30"/>
  <c r="J62" i="30"/>
  <c r="J39" i="30"/>
  <c r="N39" i="30" s="1"/>
  <c r="J18" i="30"/>
  <c r="N18" i="30" s="1"/>
  <c r="J28" i="30"/>
  <c r="N28" i="30" s="1"/>
  <c r="N20" i="30"/>
  <c r="N62" i="30" l="1"/>
</calcChain>
</file>

<file path=xl/sharedStrings.xml><?xml version="1.0" encoding="utf-8"?>
<sst xmlns="http://schemas.openxmlformats.org/spreadsheetml/2006/main" count="158" uniqueCount="112">
  <si>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</si>
  <si>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</si>
  <si>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</si>
  <si>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</si>
  <si>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</si>
  <si>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</si>
  <si>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</si>
  <si>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</si>
  <si>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</si>
  <si>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</si>
  <si>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</si>
  <si>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</si>
  <si>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</si>
  <si>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</si>
  <si>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</si>
  <si>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</si>
  <si>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</si>
  <si>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</si>
  <si>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</si>
  <si>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</si>
  <si>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</si>
  <si>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</si>
  <si>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</si>
  <si>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</si>
  <si>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</si>
  <si>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</si>
  <si>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</si>
  <si>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</si>
  <si>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</si>
  <si>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</si>
  <si>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</si>
  <si>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</si>
  <si>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</si>
  <si>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</si>
  <si>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</si>
  <si>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</si>
  <si>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</si>
  <si>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</si>
  <si>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</si>
  <si>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</si>
  <si>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</si>
  <si>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</si>
  <si>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</si>
  <si>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</si>
  <si>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</si>
  <si>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</si>
  <si>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</si>
  <si>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</si>
  <si>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</si>
  <si>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</si>
  <si>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</si>
  <si>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</si>
  <si>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</si>
  <si>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</si>
  <si>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</si>
  <si>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</si>
  <si>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</si>
  <si>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</si>
  <si>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</si>
  <si>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</si>
  <si>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</si>
  <si>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?</t>
  </si>
  <si>
    <t>polojasno 16°C</t>
  </si>
  <si>
    <t>14:35</t>
  </si>
  <si>
    <t>14:45</t>
  </si>
  <si>
    <t>14:53</t>
  </si>
  <si>
    <t>15:00</t>
  </si>
  <si>
    <t>15:08</t>
  </si>
  <si>
    <t>15:15</t>
  </si>
  <si>
    <t>15:30</t>
  </si>
  <si>
    <t>15:50</t>
  </si>
  <si>
    <t>15:55</t>
  </si>
  <si>
    <t>16:15</t>
  </si>
  <si>
    <t>16:21</t>
  </si>
  <si>
    <t>16:28</t>
  </si>
  <si>
    <t>16:31</t>
  </si>
  <si>
    <t>16:45</t>
  </si>
  <si>
    <t>17:06</t>
  </si>
  <si>
    <t>17:03</t>
  </si>
  <si>
    <t>16:58</t>
  </si>
  <si>
    <t>16:51</t>
  </si>
  <si>
    <t>16:43</t>
  </si>
  <si>
    <t>16:36</t>
  </si>
  <si>
    <t>16:06</t>
  </si>
  <si>
    <t>15:58</t>
  </si>
  <si>
    <t>15:38</t>
  </si>
  <si>
    <t>17:13</t>
  </si>
  <si>
    <t>17:15</t>
  </si>
  <si>
    <t>17:21</t>
  </si>
  <si>
    <t>17:28</t>
  </si>
  <si>
    <t>17:30</t>
  </si>
  <si>
    <t>17:36</t>
  </si>
  <si>
    <t>17:43</t>
  </si>
  <si>
    <t>17:45</t>
  </si>
  <si>
    <t>17:53</t>
  </si>
  <si>
    <t>18:03</t>
  </si>
  <si>
    <t>18:14</t>
  </si>
  <si>
    <t>18:15</t>
  </si>
  <si>
    <t>Ládví</t>
  </si>
  <si>
    <t>středa 22. 10. 2014</t>
  </si>
  <si>
    <t>14:30 - 20:15</t>
  </si>
  <si>
    <t>103, 345, 348, 368</t>
  </si>
  <si>
    <r>
      <t xml:space="preserve">Typ vozů: </t>
    </r>
    <r>
      <rPr>
        <sz val="11"/>
        <rFont val="Arial CE"/>
        <charset val="238"/>
      </rPr>
      <t>1 - standardní vůz</t>
    </r>
  </si>
  <si>
    <t>Bus</t>
  </si>
  <si>
    <t>18:35</t>
  </si>
  <si>
    <t>18:45</t>
  </si>
  <si>
    <t>18:55</t>
  </si>
  <si>
    <t>19:05</t>
  </si>
  <si>
    <t>19:15</t>
  </si>
  <si>
    <t>19:18</t>
  </si>
  <si>
    <t>19:55</t>
  </si>
  <si>
    <t>Jméno sčítače: Martin Chour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</si>
</sst>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49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justify"/>
    </xf>
    <xf numFmtId="2" fontId="3" fillId="0" borderId="3" xfId="0" applyNumberFormat="1" applyFont="1" applyBorder="1" applyAlignment="1">
      <alignment horizontal="center" vertical="justify"/>
    </xf>
    <xf numFmtId="0" fontId="3" fillId="0" borderId="0" xfId="0" applyFont="1" applyBorder="1"/>
    <xf numFmtId="9" fontId="0" fillId="0" borderId="0" xfId="0" applyNumberFormat="1" applyFill="1"/>
    <xf numFmtId="0" fontId="7" fillId="0" borderId="0" xfId="0" applyFont="1" applyAlignment="1">
      <alignment horizontal="left"/>
    </xf>
    <xf numFmtId="2" fontId="0" fillId="0" borderId="0" xfId="0" applyNumberFormat="1"/>
    <xf numFmtId="2" fontId="9" fillId="0" borderId="0" xfId="0" applyNumberFormat="1" applyFont="1" applyFill="1"/>
    <xf numFmtId="9" fontId="6" fillId="0" borderId="0" xfId="1" applyFont="1" applyAlignment="1">
      <alignment horizontal="center" vertical="top" textRotation="90" shrinkToFit="1"/>
    </xf>
    <xf numFmtId="9" fontId="6" fillId="0" borderId="4" xfId="0" applyNumberFormat="1" applyFont="1" applyFill="1" applyBorder="1"/>
    <xf numFmtId="9" fontId="6" fillId="2" borderId="4" xfId="0" applyNumberFormat="1" applyFont="1" applyFill="1" applyBorder="1"/>
    <xf numFmtId="9" fontId="6" fillId="3" borderId="4" xfId="0" applyNumberFormat="1" applyFont="1" applyFill="1" applyBorder="1"/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justify"/>
    </xf>
    <xf numFmtId="0" fontId="0" fillId="0" borderId="0" xfId="0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justify"/>
    </xf>
    <xf numFmtId="9" fontId="6" fillId="2" borderId="6" xfId="0" applyNumberFormat="1" applyFont="1" applyFill="1" applyBorder="1"/>
    <xf numFmtId="9" fontId="6" fillId="3" borderId="6" xfId="0" applyNumberFormat="1" applyFont="1" applyFill="1" applyBorder="1"/>
    <xf numFmtId="9" fontId="6" fillId="3" borderId="7" xfId="0" applyNumberFormat="1" applyFont="1" applyFill="1" applyBorder="1"/>
    <xf numFmtId="0" fontId="0" fillId="0" borderId="3" xfId="0" applyBorder="1"/>
    <xf numFmtId="9" fontId="10" fillId="0" borderId="0" xfId="0" applyNumberFormat="1" applyFont="1" applyFill="1" applyBorder="1"/>
    <xf numFmtId="0" fontId="0" fillId="0" borderId="0" xfId="0" applyFill="1"/>
    <xf numFmtId="9" fontId="6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11" fillId="0" borderId="8" xfId="0" applyNumberFormat="1" applyFont="1" applyFill="1" applyBorder="1"/>
    <xf numFmtId="2" fontId="2" fillId="0" borderId="0" xfId="0" applyNumberFormat="1" applyFont="1"/>
    <xf numFmtId="49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49" fontId="3" fillId="0" borderId="3" xfId="3" applyNumberFormat="1" applyBorder="1" applyAlignment="1">
      <alignment horizontal="center" vertical="center" wrapText="1"/>
    </xf>
    <xf numFmtId="49" fontId="3" fillId="0" borderId="3" xfId="3" applyNumberForma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49" fontId="0" fillId="0" borderId="3" xfId="3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3" xfId="3" applyNumberFormat="1" applyBorder="1" applyAlignment="1">
      <alignment horizontal="center" vertical="center" wrapText="1"/>
    </xf>
    <xf numFmtId="20" fontId="3" fillId="0" borderId="3" xfId="3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3" xfId="3" applyNumberFormat="1" applyBorder="1" applyAlignment="1">
      <alignment horizontal="center" vertical="center" wrapText="1"/>
    </xf>
    <xf numFmtId="20" fontId="3" fillId="0" borderId="3" xfId="3" applyNumberFormat="1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20" fontId="3" fillId="0" borderId="3" xfId="3" applyNumberFormat="1" applyFont="1" applyBorder="1" applyAlignment="1">
      <alignment horizontal="center"/>
    </xf>
  </cellXfs>
  <cellStyles count="5">
    <cellStyle name="Normální" xfId="0" builtinId="0"/>
    <cellStyle name="Normální 2" xfId="3"/>
    <cellStyle name="Normální 3" xfId="2"/>
    <cellStyle name="Procenta" xfId="1" builtinId="5"/>
    <cellStyle name="Procenta 2" xfId="4"/>
  </cellStyles>
  <dxfs count="11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showGridLines="0" tabSelected="1" topLeftCell="A13" zoomScaleNormal="100" workbookViewId="0">
      <selection activeCell="D54" sqref="D54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98</v>
      </c>
      <c r="H1" s="4"/>
      <c r="I1" s="4" t="s">
        <v>1</v>
      </c>
      <c r="J1" s="2" t="s">
        <v>103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101</v>
      </c>
      <c r="K2" s="17"/>
    </row>
    <row r="3" spans="1:44" x14ac:dyDescent="0.2">
      <c r="A3" s="5" t="s">
        <v>5</v>
      </c>
      <c r="H3" t="s">
        <v>5</v>
      </c>
    </row>
    <row r="4" spans="1:44" x14ac:dyDescent="0.2">
      <c r="A4" s="5" t="s">
        <v>6</v>
      </c>
      <c r="C4" t="s">
        <v>99</v>
      </c>
      <c r="H4" s="4" t="s">
        <v>7</v>
      </c>
      <c r="I4" t="s">
        <v>100</v>
      </c>
      <c r="N4" s="16" t="s">
        <v>21</v>
      </c>
      <c r="Q4" t="s">
        <v>62</v>
      </c>
    </row>
    <row r="6" spans="1:44" ht="15" x14ac:dyDescent="0.25">
      <c r="A6" s="1" t="s">
        <v>102</v>
      </c>
      <c r="H6" s="2" t="s">
        <v>111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51">
        <v>103</v>
      </c>
      <c r="B9" s="54" t="s">
        <v>61</v>
      </c>
      <c r="C9" s="13">
        <v>1</v>
      </c>
      <c r="D9" s="13">
        <v>0</v>
      </c>
      <c r="E9" s="12">
        <v>0</v>
      </c>
      <c r="F9" s="12">
        <v>28</v>
      </c>
      <c r="G9" s="12">
        <v>28</v>
      </c>
      <c r="H9" s="53" t="s">
        <v>63</v>
      </c>
      <c r="I9" s="13">
        <f t="shared" ref="I9:I11" si="1">IF(C9=1,60,IF(C9=4,90,IF(C9=5,90,IF(C9=6,30,IF(C9=7,70,IF(C9=8,140,IF(C9=9,130,140)))))))</f>
        <v>60</v>
      </c>
      <c r="J9" s="13">
        <f t="shared" ref="J9:J11" si="2">MAX(D9,G9)</f>
        <v>28</v>
      </c>
      <c r="K9" s="15">
        <f>D9-E9+F9</f>
        <v>28</v>
      </c>
      <c r="L9">
        <f>IF(K9-G9=0,0,"chyba")</f>
        <v>0</v>
      </c>
      <c r="M9" s="18"/>
      <c r="N9" s="21">
        <f>J9/I9</f>
        <v>0.46666666666666667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51">
        <v>348</v>
      </c>
      <c r="B10" s="54" t="s">
        <v>61</v>
      </c>
      <c r="C10" s="13">
        <v>1</v>
      </c>
      <c r="D10" s="13">
        <v>0</v>
      </c>
      <c r="E10" s="12">
        <v>0</v>
      </c>
      <c r="F10" s="12">
        <v>55</v>
      </c>
      <c r="G10" s="12">
        <v>55</v>
      </c>
      <c r="H10" s="53" t="s">
        <v>64</v>
      </c>
      <c r="I10" s="13">
        <f t="shared" si="1"/>
        <v>60</v>
      </c>
      <c r="J10" s="13">
        <f t="shared" si="2"/>
        <v>55</v>
      </c>
      <c r="K10" s="15">
        <f t="shared" ref="K10:K20" si="3">D10-E10+F10</f>
        <v>55</v>
      </c>
      <c r="L10">
        <f t="shared" ref="L10:L20" si="4">IF(K10-G10=0,0,"chyba")</f>
        <v>0</v>
      </c>
      <c r="M10" s="18"/>
      <c r="N10" s="21">
        <f t="shared" ref="N10:N20" si="5">J10/I10</f>
        <v>0.91666666666666663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51">
        <v>103</v>
      </c>
      <c r="B11" s="54" t="s">
        <v>61</v>
      </c>
      <c r="C11" s="13">
        <v>1</v>
      </c>
      <c r="D11" s="13">
        <v>0</v>
      </c>
      <c r="E11" s="12">
        <v>0</v>
      </c>
      <c r="F11" s="12">
        <v>21</v>
      </c>
      <c r="G11" s="12">
        <v>21</v>
      </c>
      <c r="H11" s="53" t="s">
        <v>65</v>
      </c>
      <c r="I11" s="13">
        <f t="shared" si="1"/>
        <v>60</v>
      </c>
      <c r="J11" s="13">
        <f t="shared" si="2"/>
        <v>21</v>
      </c>
      <c r="K11" s="15">
        <f t="shared" si="3"/>
        <v>21</v>
      </c>
      <c r="L11">
        <f t="shared" si="4"/>
        <v>0</v>
      </c>
      <c r="M11" s="18"/>
      <c r="N11" s="21">
        <f t="shared" si="5"/>
        <v>0.35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50">
        <v>103</v>
      </c>
      <c r="B12" s="12">
        <v>3</v>
      </c>
      <c r="C12" s="13">
        <v>1</v>
      </c>
      <c r="D12" s="13">
        <v>0</v>
      </c>
      <c r="E12" s="12">
        <v>0</v>
      </c>
      <c r="F12" s="12">
        <v>16</v>
      </c>
      <c r="G12" s="12">
        <v>16</v>
      </c>
      <c r="H12" s="52" t="s">
        <v>66</v>
      </c>
      <c r="I12" s="13">
        <f t="shared" ref="I12:I14" si="6">IF(C12=1,60,IF(C12=4,90,IF(C12=5,90,IF(C12=6,30,IF(C12=7,70,IF(C12=8,140,IF(C12=9,130,140)))))))</f>
        <v>60</v>
      </c>
      <c r="J12" s="13">
        <f t="shared" ref="J12:J14" si="7">MAX(D12,G12)</f>
        <v>16</v>
      </c>
      <c r="K12" s="15">
        <f t="shared" si="3"/>
        <v>16</v>
      </c>
      <c r="L12">
        <f t="shared" si="4"/>
        <v>0</v>
      </c>
      <c r="M12" s="18"/>
      <c r="N12" s="21">
        <f t="shared" si="5"/>
        <v>0.26666666666666666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50">
        <v>103</v>
      </c>
      <c r="B13" s="12">
        <v>5</v>
      </c>
      <c r="C13" s="13">
        <v>1</v>
      </c>
      <c r="D13" s="13">
        <v>0</v>
      </c>
      <c r="E13" s="12">
        <v>0</v>
      </c>
      <c r="F13" s="12">
        <v>17</v>
      </c>
      <c r="G13" s="12">
        <v>17</v>
      </c>
      <c r="H13" s="52" t="s">
        <v>67</v>
      </c>
      <c r="I13" s="13">
        <f t="shared" si="6"/>
        <v>60</v>
      </c>
      <c r="J13" s="13">
        <f t="shared" si="7"/>
        <v>17</v>
      </c>
      <c r="K13" s="15">
        <f t="shared" si="3"/>
        <v>17</v>
      </c>
      <c r="L13">
        <f t="shared" si="4"/>
        <v>0</v>
      </c>
      <c r="M13" s="18"/>
      <c r="N13" s="21">
        <f t="shared" si="5"/>
        <v>0.28333333333333333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50">
        <v>368</v>
      </c>
      <c r="B14" s="47" t="s">
        <v>61</v>
      </c>
      <c r="C14" s="13">
        <v>1</v>
      </c>
      <c r="D14" s="13">
        <v>0</v>
      </c>
      <c r="E14" s="12">
        <v>0</v>
      </c>
      <c r="F14" s="12">
        <v>34</v>
      </c>
      <c r="G14" s="12">
        <v>34</v>
      </c>
      <c r="H14" s="52" t="s">
        <v>68</v>
      </c>
      <c r="I14" s="13">
        <f t="shared" si="6"/>
        <v>60</v>
      </c>
      <c r="J14" s="13">
        <f t="shared" si="7"/>
        <v>34</v>
      </c>
      <c r="K14" s="15">
        <f t="shared" si="3"/>
        <v>34</v>
      </c>
      <c r="L14">
        <f t="shared" si="4"/>
        <v>0</v>
      </c>
      <c r="M14" s="18"/>
      <c r="N14" s="21">
        <f t="shared" si="5"/>
        <v>0.56666666666666665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103</v>
      </c>
      <c r="B15" s="12">
        <v>2</v>
      </c>
      <c r="C15" s="13">
        <v>1</v>
      </c>
      <c r="D15" s="13">
        <v>0</v>
      </c>
      <c r="E15" s="12">
        <v>0</v>
      </c>
      <c r="F15" s="12">
        <v>24</v>
      </c>
      <c r="G15" s="12">
        <v>24</v>
      </c>
      <c r="H15" s="48">
        <v>0.64097222222222217</v>
      </c>
      <c r="I15" s="13">
        <f t="shared" ref="I15:I23" si="8">IF(C15=1,60,IF(C15=4,90,IF(C15=5,90,IF(C15=6,30,IF(C15=7,70,IF(C15=8,140,IF(C15=9,130,140)))))))</f>
        <v>60</v>
      </c>
      <c r="J15" s="13">
        <f t="shared" ref="J15:J23" si="9">MAX(D15,G15)</f>
        <v>24</v>
      </c>
      <c r="K15" s="15">
        <f t="shared" si="3"/>
        <v>24</v>
      </c>
      <c r="L15">
        <f t="shared" si="4"/>
        <v>0</v>
      </c>
      <c r="M15" s="18"/>
      <c r="N15" s="21">
        <f t="shared" si="5"/>
        <v>0.4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345</v>
      </c>
      <c r="B16" s="12">
        <v>30</v>
      </c>
      <c r="C16" s="13">
        <v>1</v>
      </c>
      <c r="D16" s="13">
        <v>0</v>
      </c>
      <c r="E16" s="12">
        <v>0</v>
      </c>
      <c r="F16" s="12">
        <v>18</v>
      </c>
      <c r="G16" s="12">
        <v>18</v>
      </c>
      <c r="H16" s="49" t="s">
        <v>69</v>
      </c>
      <c r="I16" s="13">
        <f t="shared" si="8"/>
        <v>60</v>
      </c>
      <c r="J16" s="13">
        <f t="shared" si="9"/>
        <v>18</v>
      </c>
      <c r="K16" s="15">
        <f t="shared" si="3"/>
        <v>18</v>
      </c>
      <c r="L16">
        <f t="shared" si="4"/>
        <v>0</v>
      </c>
      <c r="M16" s="45"/>
      <c r="N16" s="21">
        <f t="shared" si="5"/>
        <v>0.3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4" s="7" customFormat="1" x14ac:dyDescent="0.2">
      <c r="A17" s="12">
        <v>103</v>
      </c>
      <c r="B17" s="47">
        <v>3</v>
      </c>
      <c r="C17" s="13">
        <v>1</v>
      </c>
      <c r="D17" s="13">
        <v>0</v>
      </c>
      <c r="E17" s="12">
        <v>0</v>
      </c>
      <c r="F17" s="12">
        <v>30</v>
      </c>
      <c r="G17" s="12">
        <v>30</v>
      </c>
      <c r="H17" s="49" t="s">
        <v>85</v>
      </c>
      <c r="I17" s="13">
        <f t="shared" si="8"/>
        <v>60</v>
      </c>
      <c r="J17" s="13">
        <f t="shared" si="9"/>
        <v>30</v>
      </c>
      <c r="K17" s="15">
        <f t="shared" si="3"/>
        <v>30</v>
      </c>
      <c r="L17">
        <f t="shared" si="4"/>
        <v>0</v>
      </c>
      <c r="M17" s="18"/>
      <c r="N17" s="21">
        <f t="shared" si="5"/>
        <v>0.5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s="7" customFormat="1" x14ac:dyDescent="0.2">
      <c r="A18" s="56">
        <v>368</v>
      </c>
      <c r="B18" s="57" t="s">
        <v>61</v>
      </c>
      <c r="C18" s="13">
        <v>1</v>
      </c>
      <c r="D18" s="13">
        <v>0</v>
      </c>
      <c r="E18" s="12">
        <v>0</v>
      </c>
      <c r="F18" s="12">
        <v>35</v>
      </c>
      <c r="G18" s="12">
        <v>35</v>
      </c>
      <c r="H18" s="59" t="s">
        <v>70</v>
      </c>
      <c r="I18" s="13">
        <f t="shared" si="8"/>
        <v>60</v>
      </c>
      <c r="J18" s="13">
        <f t="shared" si="9"/>
        <v>35</v>
      </c>
      <c r="K18" s="15">
        <f t="shared" si="3"/>
        <v>35</v>
      </c>
      <c r="L18">
        <f t="shared" si="4"/>
        <v>0</v>
      </c>
      <c r="M18" s="18"/>
      <c r="N18" s="21">
        <f t="shared" si="5"/>
        <v>0.58333333333333337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s="7" customFormat="1" x14ac:dyDescent="0.2">
      <c r="A19" s="56">
        <v>103</v>
      </c>
      <c r="B19" s="57">
        <v>4</v>
      </c>
      <c r="C19" s="13">
        <v>1</v>
      </c>
      <c r="D19" s="13">
        <v>0</v>
      </c>
      <c r="E19" s="12">
        <v>0</v>
      </c>
      <c r="F19" s="12">
        <v>23</v>
      </c>
      <c r="G19" s="12">
        <v>23</v>
      </c>
      <c r="H19" s="59" t="s">
        <v>70</v>
      </c>
      <c r="I19" s="13">
        <f t="shared" si="8"/>
        <v>60</v>
      </c>
      <c r="J19" s="13">
        <f t="shared" si="9"/>
        <v>23</v>
      </c>
      <c r="K19" s="15">
        <f t="shared" si="3"/>
        <v>23</v>
      </c>
      <c r="L19">
        <f t="shared" si="4"/>
        <v>0</v>
      </c>
      <c r="M19" s="18"/>
      <c r="N19" s="21">
        <f t="shared" si="5"/>
        <v>0.38333333333333336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s="7" customFormat="1" x14ac:dyDescent="0.2">
      <c r="A20" s="56">
        <v>348</v>
      </c>
      <c r="B20" s="57">
        <v>37</v>
      </c>
      <c r="C20" s="13">
        <v>1</v>
      </c>
      <c r="D20" s="13">
        <v>0</v>
      </c>
      <c r="E20" s="12">
        <v>0</v>
      </c>
      <c r="F20" s="12">
        <v>50</v>
      </c>
      <c r="G20" s="12">
        <v>50</v>
      </c>
      <c r="H20" s="59" t="s">
        <v>71</v>
      </c>
      <c r="I20" s="13">
        <f t="shared" si="8"/>
        <v>60</v>
      </c>
      <c r="J20" s="13">
        <f t="shared" si="9"/>
        <v>50</v>
      </c>
      <c r="K20" s="15">
        <f t="shared" si="3"/>
        <v>50</v>
      </c>
      <c r="L20">
        <f t="shared" si="4"/>
        <v>0</v>
      </c>
      <c r="M20" s="18"/>
      <c r="N20" s="21">
        <f t="shared" si="5"/>
        <v>0.83333333333333337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s="7" customFormat="1" x14ac:dyDescent="0.2">
      <c r="A21" s="56">
        <v>103</v>
      </c>
      <c r="B21" s="57">
        <v>2</v>
      </c>
      <c r="C21" s="13">
        <v>1</v>
      </c>
      <c r="D21" s="13">
        <v>0</v>
      </c>
      <c r="E21" s="12">
        <v>0</v>
      </c>
      <c r="F21" s="12">
        <v>17</v>
      </c>
      <c r="G21" s="12">
        <v>17</v>
      </c>
      <c r="H21" s="60" t="s">
        <v>84</v>
      </c>
      <c r="I21" s="13">
        <f t="shared" si="8"/>
        <v>60</v>
      </c>
      <c r="J21" s="13">
        <f t="shared" si="9"/>
        <v>17</v>
      </c>
      <c r="K21" s="15">
        <f>D21-E21+F21</f>
        <v>17</v>
      </c>
      <c r="L21">
        <f>IF(K21-G21=0,0,"chyba")</f>
        <v>0</v>
      </c>
      <c r="M21" s="18"/>
      <c r="N21" s="21">
        <f>J21/I21</f>
        <v>0.28333333333333333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s="7" customFormat="1" x14ac:dyDescent="0.2">
      <c r="A22" s="56">
        <v>103</v>
      </c>
      <c r="B22" s="57">
        <v>5</v>
      </c>
      <c r="C22" s="13">
        <v>1</v>
      </c>
      <c r="D22" s="13">
        <v>0</v>
      </c>
      <c r="E22" s="12">
        <v>0</v>
      </c>
      <c r="F22" s="12">
        <v>21</v>
      </c>
      <c r="G22" s="12">
        <v>21</v>
      </c>
      <c r="H22" s="60" t="s">
        <v>83</v>
      </c>
      <c r="I22" s="13">
        <f t="shared" si="8"/>
        <v>60</v>
      </c>
      <c r="J22" s="13">
        <f t="shared" si="9"/>
        <v>21</v>
      </c>
      <c r="K22" s="15">
        <f>D22-E22+F22</f>
        <v>21</v>
      </c>
      <c r="L22">
        <f>IF(K22-G22=0,0,"chyba")</f>
        <v>0</v>
      </c>
      <c r="M22" s="18"/>
      <c r="N22" s="21">
        <f>J22/I22</f>
        <v>0.35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s="7" customFormat="1" x14ac:dyDescent="0.2">
      <c r="A23" s="56">
        <v>103</v>
      </c>
      <c r="B23" s="57">
        <v>1</v>
      </c>
      <c r="C23" s="13">
        <v>1</v>
      </c>
      <c r="D23" s="13">
        <v>0</v>
      </c>
      <c r="E23" s="12">
        <v>0</v>
      </c>
      <c r="F23" s="12">
        <v>31</v>
      </c>
      <c r="G23" s="12">
        <v>31</v>
      </c>
      <c r="H23" s="61">
        <v>0.67569444444444438</v>
      </c>
      <c r="I23" s="13">
        <f t="shared" si="8"/>
        <v>60</v>
      </c>
      <c r="J23" s="13">
        <f t="shared" si="9"/>
        <v>31</v>
      </c>
      <c r="K23" s="15">
        <f>D23-E23+F23</f>
        <v>31</v>
      </c>
      <c r="L23">
        <f>IF(K23-G23=0,0,"chyba")</f>
        <v>0</v>
      </c>
      <c r="M23" s="18"/>
      <c r="N23" s="21">
        <f>J23/I23</f>
        <v>0.51666666666666672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s="7" customFormat="1" x14ac:dyDescent="0.2">
      <c r="A24" s="56">
        <v>368</v>
      </c>
      <c r="B24" s="57">
        <v>83</v>
      </c>
      <c r="C24" s="13">
        <v>1</v>
      </c>
      <c r="D24" s="13">
        <v>0</v>
      </c>
      <c r="E24" s="12">
        <v>0</v>
      </c>
      <c r="F24" s="12">
        <v>25</v>
      </c>
      <c r="G24" s="12">
        <v>25</v>
      </c>
      <c r="H24" s="59" t="s">
        <v>72</v>
      </c>
      <c r="I24" s="13">
        <f t="shared" ref="I24:I38" si="10">IF(C24=1,60,IF(C24=4,90,IF(C24=5,90,IF(C24=6,30,IF(C24=7,70,IF(C24=8,140,IF(C24=9,130,140)))))))</f>
        <v>60</v>
      </c>
      <c r="J24" s="13">
        <f t="shared" ref="J24:J38" si="11">MAX(D24,G24)</f>
        <v>25</v>
      </c>
      <c r="K24" s="15">
        <f>D24-E24+F24</f>
        <v>25</v>
      </c>
      <c r="L24">
        <f>IF(K24-G24=0,0,"chyba")</f>
        <v>0</v>
      </c>
      <c r="M24" s="18"/>
      <c r="N24" s="21">
        <f>J24/I24</f>
        <v>0.41666666666666669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s="7" customFormat="1" x14ac:dyDescent="0.2">
      <c r="A25" s="56">
        <v>103</v>
      </c>
      <c r="B25" s="57">
        <v>4</v>
      </c>
      <c r="C25" s="13">
        <v>1</v>
      </c>
      <c r="D25" s="13">
        <v>0</v>
      </c>
      <c r="E25" s="12">
        <v>0</v>
      </c>
      <c r="F25" s="12">
        <v>21</v>
      </c>
      <c r="G25" s="12">
        <v>21</v>
      </c>
      <c r="H25" s="59" t="s">
        <v>73</v>
      </c>
      <c r="I25" s="13">
        <f t="shared" si="10"/>
        <v>60</v>
      </c>
      <c r="J25" s="13">
        <f t="shared" si="11"/>
        <v>21</v>
      </c>
      <c r="K25" s="15">
        <f>D25-E25+F25</f>
        <v>21</v>
      </c>
      <c r="L25">
        <f>IF(K25-G25=0,0,"chyba")</f>
        <v>0</v>
      </c>
      <c r="M25" s="18"/>
      <c r="N25" s="21">
        <f>J25/I25</f>
        <v>0.35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s="7" customFormat="1" x14ac:dyDescent="0.2">
      <c r="A26" s="56">
        <v>103</v>
      </c>
      <c r="B26" s="57">
        <v>3</v>
      </c>
      <c r="C26" s="13">
        <v>1</v>
      </c>
      <c r="D26" s="13">
        <v>0</v>
      </c>
      <c r="E26" s="12">
        <v>0</v>
      </c>
      <c r="F26" s="12">
        <v>25</v>
      </c>
      <c r="G26" s="12">
        <v>25</v>
      </c>
      <c r="H26" s="59" t="s">
        <v>74</v>
      </c>
      <c r="I26" s="13">
        <f t="shared" si="10"/>
        <v>60</v>
      </c>
      <c r="J26" s="13">
        <f t="shared" si="11"/>
        <v>25</v>
      </c>
      <c r="K26" s="15">
        <f t="shared" ref="K26:K36" si="12">D26-E26+F26</f>
        <v>25</v>
      </c>
      <c r="L26">
        <f t="shared" ref="L26:L36" si="13">IF(K26-G26=0,0,"chyba")</f>
        <v>0</v>
      </c>
      <c r="M26" s="18"/>
      <c r="N26" s="21">
        <f t="shared" ref="N26:N36" si="14">J26/I26</f>
        <v>0.41666666666666669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s="7" customFormat="1" x14ac:dyDescent="0.2">
      <c r="A27" s="58">
        <v>345</v>
      </c>
      <c r="B27" s="64" t="s">
        <v>61</v>
      </c>
      <c r="C27" s="13">
        <v>1</v>
      </c>
      <c r="D27" s="13">
        <v>0</v>
      </c>
      <c r="E27" s="12">
        <v>0</v>
      </c>
      <c r="F27" s="63">
        <v>16</v>
      </c>
      <c r="G27" s="63">
        <v>16</v>
      </c>
      <c r="H27" s="62" t="s">
        <v>75</v>
      </c>
      <c r="I27" s="13">
        <f t="shared" si="10"/>
        <v>60</v>
      </c>
      <c r="J27" s="13">
        <f t="shared" si="11"/>
        <v>16</v>
      </c>
      <c r="K27" s="15">
        <f t="shared" si="12"/>
        <v>16</v>
      </c>
      <c r="L27">
        <f t="shared" si="13"/>
        <v>0</v>
      </c>
      <c r="M27" s="18"/>
      <c r="N27" s="21">
        <f t="shared" si="14"/>
        <v>0.26666666666666666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s="7" customFormat="1" x14ac:dyDescent="0.2">
      <c r="A28" s="58">
        <v>103</v>
      </c>
      <c r="B28" s="64">
        <v>5</v>
      </c>
      <c r="C28" s="13">
        <v>1</v>
      </c>
      <c r="D28" s="13">
        <v>0</v>
      </c>
      <c r="E28" s="12">
        <v>0</v>
      </c>
      <c r="F28" s="63">
        <v>19</v>
      </c>
      <c r="G28" s="63">
        <v>19</v>
      </c>
      <c r="H28" s="62" t="s">
        <v>82</v>
      </c>
      <c r="I28" s="13">
        <f t="shared" si="10"/>
        <v>60</v>
      </c>
      <c r="J28" s="13">
        <f t="shared" si="11"/>
        <v>19</v>
      </c>
      <c r="K28" s="15">
        <f t="shared" si="12"/>
        <v>19</v>
      </c>
      <c r="L28">
        <f t="shared" si="13"/>
        <v>0</v>
      </c>
      <c r="M28" s="18"/>
      <c r="N28" s="21">
        <f t="shared" si="14"/>
        <v>0.31666666666666665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s="7" customFormat="1" x14ac:dyDescent="0.2">
      <c r="A29" s="58">
        <v>103</v>
      </c>
      <c r="B29" s="64">
        <v>2</v>
      </c>
      <c r="C29" s="13">
        <v>1</v>
      </c>
      <c r="D29" s="13">
        <v>0</v>
      </c>
      <c r="E29" s="12">
        <v>0</v>
      </c>
      <c r="F29" s="63">
        <v>30</v>
      </c>
      <c r="G29" s="63">
        <v>30</v>
      </c>
      <c r="H29" s="62" t="s">
        <v>81</v>
      </c>
      <c r="I29" s="13">
        <f t="shared" si="10"/>
        <v>60</v>
      </c>
      <c r="J29" s="13">
        <f t="shared" si="11"/>
        <v>30</v>
      </c>
      <c r="K29" s="15">
        <f t="shared" ref="K29" si="15">D29-E29+F29</f>
        <v>30</v>
      </c>
      <c r="L29">
        <f t="shared" ref="L29" si="16">IF(K29-G29=0,0,"chyba")</f>
        <v>0</v>
      </c>
      <c r="M29" s="18"/>
      <c r="N29" s="21">
        <f t="shared" ref="N29" si="17">J29/I29</f>
        <v>0.5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4" s="7" customFormat="1" x14ac:dyDescent="0.2">
      <c r="A30" s="58">
        <v>368</v>
      </c>
      <c r="B30" s="64">
        <v>63</v>
      </c>
      <c r="C30" s="13">
        <v>1</v>
      </c>
      <c r="D30" s="13">
        <v>0</v>
      </c>
      <c r="E30" s="12">
        <v>0</v>
      </c>
      <c r="F30" s="63">
        <v>32</v>
      </c>
      <c r="G30" s="63">
        <v>32</v>
      </c>
      <c r="H30" s="62" t="s">
        <v>76</v>
      </c>
      <c r="I30" s="13">
        <f t="shared" si="10"/>
        <v>60</v>
      </c>
      <c r="J30" s="13">
        <f t="shared" si="11"/>
        <v>32</v>
      </c>
      <c r="K30" s="15">
        <f t="shared" si="12"/>
        <v>32</v>
      </c>
      <c r="L30">
        <f t="shared" si="13"/>
        <v>0</v>
      </c>
      <c r="M30" s="18"/>
      <c r="N30" s="21">
        <f t="shared" si="14"/>
        <v>0.53333333333333333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4" s="7" customFormat="1" x14ac:dyDescent="0.2">
      <c r="A31" s="58">
        <v>103</v>
      </c>
      <c r="B31" s="64">
        <v>4</v>
      </c>
      <c r="C31" s="13">
        <v>1</v>
      </c>
      <c r="D31" s="13">
        <v>0</v>
      </c>
      <c r="E31" s="12">
        <v>0</v>
      </c>
      <c r="F31" s="63">
        <v>15</v>
      </c>
      <c r="G31" s="63">
        <v>15</v>
      </c>
      <c r="H31" s="62" t="s">
        <v>80</v>
      </c>
      <c r="I31" s="13">
        <f t="shared" si="10"/>
        <v>60</v>
      </c>
      <c r="J31" s="13">
        <f t="shared" si="11"/>
        <v>15</v>
      </c>
      <c r="K31" s="15">
        <f t="shared" si="12"/>
        <v>15</v>
      </c>
      <c r="L31">
        <f t="shared" si="13"/>
        <v>0</v>
      </c>
      <c r="M31" s="18"/>
      <c r="N31" s="21">
        <f t="shared" si="14"/>
        <v>0.25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4" s="7" customFormat="1" ht="15" x14ac:dyDescent="0.25">
      <c r="A32" s="58">
        <v>103</v>
      </c>
      <c r="B32" s="64">
        <v>1</v>
      </c>
      <c r="C32" s="13">
        <v>1</v>
      </c>
      <c r="D32" s="13">
        <v>0</v>
      </c>
      <c r="E32" s="12">
        <v>0</v>
      </c>
      <c r="F32" s="63">
        <v>26</v>
      </c>
      <c r="G32" s="63">
        <v>26</v>
      </c>
      <c r="H32" s="55" t="s">
        <v>79</v>
      </c>
      <c r="I32" s="13">
        <f t="shared" si="10"/>
        <v>60</v>
      </c>
      <c r="J32" s="13">
        <f t="shared" si="11"/>
        <v>26</v>
      </c>
      <c r="K32" s="15">
        <f t="shared" si="12"/>
        <v>26</v>
      </c>
      <c r="L32">
        <f t="shared" si="13"/>
        <v>0</v>
      </c>
      <c r="M32" s="45"/>
      <c r="N32" s="21">
        <f t="shared" si="14"/>
        <v>0.43333333333333335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348</v>
      </c>
      <c r="B33" s="64" t="s">
        <v>61</v>
      </c>
      <c r="C33" s="13">
        <v>1</v>
      </c>
      <c r="D33" s="13">
        <v>0</v>
      </c>
      <c r="E33" s="12">
        <v>0</v>
      </c>
      <c r="F33" s="63">
        <v>50</v>
      </c>
      <c r="G33" s="63">
        <v>50</v>
      </c>
      <c r="H33" s="62" t="s">
        <v>78</v>
      </c>
      <c r="I33" s="13">
        <f t="shared" si="10"/>
        <v>60</v>
      </c>
      <c r="J33" s="13">
        <f t="shared" si="11"/>
        <v>50</v>
      </c>
      <c r="K33" s="15">
        <f t="shared" si="12"/>
        <v>50</v>
      </c>
      <c r="L33">
        <f t="shared" si="13"/>
        <v>0</v>
      </c>
      <c r="M33" s="18"/>
      <c r="N33" s="21">
        <f t="shared" si="14"/>
        <v>0.83333333333333337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103</v>
      </c>
      <c r="B34" s="64">
        <v>5</v>
      </c>
      <c r="C34" s="13">
        <v>1</v>
      </c>
      <c r="D34" s="13">
        <v>0</v>
      </c>
      <c r="E34" s="12">
        <v>0</v>
      </c>
      <c r="F34" s="63">
        <v>23</v>
      </c>
      <c r="G34" s="63">
        <v>23</v>
      </c>
      <c r="H34" s="62" t="s">
        <v>77</v>
      </c>
      <c r="I34" s="13">
        <f t="shared" si="10"/>
        <v>60</v>
      </c>
      <c r="J34" s="13">
        <f t="shared" si="11"/>
        <v>23</v>
      </c>
      <c r="K34" s="15">
        <f t="shared" si="12"/>
        <v>23</v>
      </c>
      <c r="L34">
        <f t="shared" si="13"/>
        <v>0</v>
      </c>
      <c r="M34" s="18"/>
      <c r="N34" s="21">
        <f t="shared" si="14"/>
        <v>0.38333333333333336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103</v>
      </c>
      <c r="B35" s="64">
        <v>5</v>
      </c>
      <c r="C35" s="13">
        <v>1</v>
      </c>
      <c r="D35" s="13">
        <v>0</v>
      </c>
      <c r="E35" s="12">
        <v>0</v>
      </c>
      <c r="F35" s="63">
        <v>24</v>
      </c>
      <c r="G35" s="63">
        <v>24</v>
      </c>
      <c r="H35" s="62" t="s">
        <v>86</v>
      </c>
      <c r="I35" s="13">
        <f t="shared" si="10"/>
        <v>60</v>
      </c>
      <c r="J35" s="13">
        <f t="shared" si="11"/>
        <v>24</v>
      </c>
      <c r="K35" s="15">
        <f t="shared" si="12"/>
        <v>24</v>
      </c>
      <c r="L35">
        <f t="shared" si="13"/>
        <v>0</v>
      </c>
      <c r="M35" s="18"/>
      <c r="N35" s="21">
        <f t="shared" si="14"/>
        <v>0.4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58">
        <v>368</v>
      </c>
      <c r="B36" s="64" t="s">
        <v>61</v>
      </c>
      <c r="C36" s="13">
        <v>1</v>
      </c>
      <c r="D36" s="13">
        <v>0</v>
      </c>
      <c r="E36" s="12">
        <v>0</v>
      </c>
      <c r="F36" s="63">
        <v>22</v>
      </c>
      <c r="G36" s="63">
        <v>22</v>
      </c>
      <c r="H36" s="62" t="s">
        <v>87</v>
      </c>
      <c r="I36" s="13">
        <f t="shared" si="10"/>
        <v>60</v>
      </c>
      <c r="J36" s="13">
        <f t="shared" si="11"/>
        <v>22</v>
      </c>
      <c r="K36" s="15">
        <f t="shared" si="12"/>
        <v>22</v>
      </c>
      <c r="L36">
        <f t="shared" si="13"/>
        <v>0</v>
      </c>
      <c r="M36" s="18"/>
      <c r="N36" s="21">
        <f t="shared" si="14"/>
        <v>0.36666666666666664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58">
        <v>103</v>
      </c>
      <c r="B37" s="64">
        <v>4</v>
      </c>
      <c r="C37" s="13">
        <v>1</v>
      </c>
      <c r="D37" s="13">
        <v>0</v>
      </c>
      <c r="E37" s="12">
        <v>0</v>
      </c>
      <c r="F37" s="63">
        <v>5</v>
      </c>
      <c r="G37" s="63">
        <v>5</v>
      </c>
      <c r="H37" s="62" t="s">
        <v>88</v>
      </c>
      <c r="I37" s="13">
        <f t="shared" si="10"/>
        <v>60</v>
      </c>
      <c r="J37" s="13">
        <f t="shared" si="11"/>
        <v>5</v>
      </c>
      <c r="K37" s="15">
        <f t="shared" ref="K37:K46" si="18">D37-E37+F37</f>
        <v>5</v>
      </c>
      <c r="L37">
        <f t="shared" ref="L37:L46" si="19">IF(K37-G37=0,0,"chyba")</f>
        <v>0</v>
      </c>
      <c r="M37" s="18"/>
      <c r="N37" s="21">
        <f t="shared" ref="N37:N46" si="20">J37/I37</f>
        <v>8.3333333333333329E-2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s="7" customFormat="1" x14ac:dyDescent="0.2">
      <c r="A38" s="58">
        <v>103</v>
      </c>
      <c r="B38" s="64">
        <v>2</v>
      </c>
      <c r="C38" s="13">
        <v>1</v>
      </c>
      <c r="D38" s="13">
        <v>0</v>
      </c>
      <c r="E38" s="12">
        <v>0</v>
      </c>
      <c r="F38" s="63">
        <v>11</v>
      </c>
      <c r="G38" s="63">
        <v>11</v>
      </c>
      <c r="H38" s="62" t="s">
        <v>89</v>
      </c>
      <c r="I38" s="13">
        <f t="shared" si="10"/>
        <v>60</v>
      </c>
      <c r="J38" s="13">
        <f t="shared" si="11"/>
        <v>11</v>
      </c>
      <c r="K38" s="15">
        <f t="shared" si="18"/>
        <v>11</v>
      </c>
      <c r="L38">
        <f t="shared" si="19"/>
        <v>0</v>
      </c>
      <c r="M38" s="18"/>
      <c r="N38" s="21">
        <f t="shared" si="20"/>
        <v>0.18333333333333332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1:45" s="7" customFormat="1" x14ac:dyDescent="0.2">
      <c r="A39" s="12">
        <v>345</v>
      </c>
      <c r="B39" s="64" t="s">
        <v>61</v>
      </c>
      <c r="C39" s="13">
        <v>1</v>
      </c>
      <c r="D39" s="12">
        <v>0</v>
      </c>
      <c r="E39" s="12">
        <v>0</v>
      </c>
      <c r="F39" s="63">
        <v>5</v>
      </c>
      <c r="G39" s="63">
        <v>5</v>
      </c>
      <c r="H39" s="62" t="s">
        <v>90</v>
      </c>
      <c r="I39" s="13">
        <f t="shared" ref="I39:I53" si="21">IF(C39=1,60,IF(C39=4,90,IF(C39=5,90,IF(C39=6,30,IF(C39=7,70,IF(C39=8,140,IF(C39=9,130,140)))))))</f>
        <v>60</v>
      </c>
      <c r="J39" s="12">
        <v>5</v>
      </c>
      <c r="K39" s="15">
        <f t="shared" si="18"/>
        <v>5</v>
      </c>
      <c r="L39">
        <f t="shared" si="19"/>
        <v>0</v>
      </c>
      <c r="M39" s="18"/>
      <c r="N39" s="21">
        <f t="shared" si="20"/>
        <v>8.3333333333333329E-2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1:45" s="7" customFormat="1" x14ac:dyDescent="0.2">
      <c r="A40" s="12">
        <v>103</v>
      </c>
      <c r="B40" s="64" t="s">
        <v>61</v>
      </c>
      <c r="C40" s="13">
        <v>1</v>
      </c>
      <c r="D40" s="13">
        <v>0</v>
      </c>
      <c r="E40" s="13">
        <v>0</v>
      </c>
      <c r="F40" s="63">
        <v>35</v>
      </c>
      <c r="G40" s="63">
        <v>35</v>
      </c>
      <c r="H40" s="62" t="s">
        <v>91</v>
      </c>
      <c r="I40" s="13">
        <f t="shared" si="21"/>
        <v>60</v>
      </c>
      <c r="J40" s="12">
        <v>35</v>
      </c>
      <c r="K40" s="15">
        <f t="shared" si="18"/>
        <v>35</v>
      </c>
      <c r="L40">
        <f t="shared" si="19"/>
        <v>0</v>
      </c>
      <c r="M40" s="18"/>
      <c r="N40" s="21">
        <f t="shared" si="20"/>
        <v>0.58333333333333337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1:45" s="7" customFormat="1" x14ac:dyDescent="0.2">
      <c r="A41" s="64">
        <v>103</v>
      </c>
      <c r="B41" s="69">
        <v>1</v>
      </c>
      <c r="C41" s="13">
        <v>1</v>
      </c>
      <c r="D41" s="13">
        <v>0</v>
      </c>
      <c r="E41" s="12">
        <v>0</v>
      </c>
      <c r="F41" s="68">
        <v>25</v>
      </c>
      <c r="G41" s="69">
        <v>25</v>
      </c>
      <c r="H41" s="65" t="s">
        <v>92</v>
      </c>
      <c r="I41" s="13">
        <f t="shared" si="21"/>
        <v>60</v>
      </c>
      <c r="J41" s="13">
        <f t="shared" ref="J41:J53" si="22">MAX(D41,G41)</f>
        <v>25</v>
      </c>
      <c r="K41" s="15">
        <f t="shared" si="18"/>
        <v>25</v>
      </c>
      <c r="L41" t="str">
        <f>IF(K41-G42=0,0,"chyba")</f>
        <v>chyba</v>
      </c>
      <c r="M41" s="18"/>
      <c r="N41" s="21">
        <f t="shared" si="20"/>
        <v>0.41666666666666669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s="7" customFormat="1" x14ac:dyDescent="0.2">
      <c r="A42" s="64">
        <v>348</v>
      </c>
      <c r="B42" s="69">
        <v>32</v>
      </c>
      <c r="C42" s="13">
        <v>1</v>
      </c>
      <c r="D42" s="13">
        <v>0</v>
      </c>
      <c r="E42" s="12">
        <v>0</v>
      </c>
      <c r="F42" s="68">
        <v>40</v>
      </c>
      <c r="G42" s="69">
        <v>40</v>
      </c>
      <c r="H42" s="65" t="s">
        <v>93</v>
      </c>
      <c r="I42" s="13">
        <f t="shared" si="21"/>
        <v>60</v>
      </c>
      <c r="J42" s="13">
        <f t="shared" si="22"/>
        <v>40</v>
      </c>
      <c r="K42" s="15">
        <f t="shared" si="18"/>
        <v>40</v>
      </c>
      <c r="L42" t="e">
        <f>IF(K42-#REF!=0,0,"chyba")</f>
        <v>#REF!</v>
      </c>
      <c r="M42" s="18"/>
      <c r="N42" s="21">
        <f t="shared" si="20"/>
        <v>0.66666666666666663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3"/>
      <c r="AK42" s="23"/>
      <c r="AL42" s="23"/>
      <c r="AM42" s="23"/>
      <c r="AN42" s="23"/>
      <c r="AO42" s="23"/>
      <c r="AP42" s="23"/>
      <c r="AQ42" s="23"/>
      <c r="AR42" s="23"/>
    </row>
    <row r="43" spans="1:45" s="7" customFormat="1" x14ac:dyDescent="0.2">
      <c r="A43" s="64">
        <v>103</v>
      </c>
      <c r="B43" s="69">
        <v>4</v>
      </c>
      <c r="C43" s="13">
        <v>1</v>
      </c>
      <c r="D43" s="13">
        <v>0</v>
      </c>
      <c r="E43" s="12">
        <v>0</v>
      </c>
      <c r="F43" s="68">
        <v>35</v>
      </c>
      <c r="G43" s="69">
        <v>35</v>
      </c>
      <c r="H43" s="65" t="s">
        <v>94</v>
      </c>
      <c r="I43" s="13">
        <f t="shared" si="21"/>
        <v>60</v>
      </c>
      <c r="J43" s="13">
        <f t="shared" si="22"/>
        <v>35</v>
      </c>
      <c r="K43" s="15">
        <f t="shared" si="18"/>
        <v>35</v>
      </c>
      <c r="L43">
        <f t="shared" si="19"/>
        <v>0</v>
      </c>
      <c r="M43" s="18"/>
      <c r="N43" s="21">
        <f t="shared" si="20"/>
        <v>0.58333333333333337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  <c r="AJ43" s="23"/>
      <c r="AK43" s="23"/>
      <c r="AL43" s="23"/>
      <c r="AM43" s="23"/>
      <c r="AN43" s="23"/>
      <c r="AO43" s="23"/>
      <c r="AP43" s="23"/>
      <c r="AQ43" s="23"/>
      <c r="AR43" s="23"/>
    </row>
    <row r="44" spans="1:45" s="7" customFormat="1" x14ac:dyDescent="0.2">
      <c r="A44" s="64">
        <v>103</v>
      </c>
      <c r="B44" s="69">
        <v>3</v>
      </c>
      <c r="C44" s="13">
        <v>1</v>
      </c>
      <c r="D44" s="13">
        <v>0</v>
      </c>
      <c r="E44" s="12">
        <v>0</v>
      </c>
      <c r="F44" s="68">
        <v>34</v>
      </c>
      <c r="G44" s="69">
        <v>34</v>
      </c>
      <c r="H44" s="65" t="s">
        <v>95</v>
      </c>
      <c r="I44" s="13">
        <f t="shared" si="21"/>
        <v>60</v>
      </c>
      <c r="J44" s="13">
        <f t="shared" si="22"/>
        <v>34</v>
      </c>
      <c r="K44" s="15">
        <f t="shared" si="18"/>
        <v>34</v>
      </c>
      <c r="L44">
        <f t="shared" si="19"/>
        <v>0</v>
      </c>
      <c r="M44" s="18"/>
      <c r="N44" s="21">
        <f t="shared" si="20"/>
        <v>0.56666666666666665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3"/>
      <c r="AJ44" s="23"/>
      <c r="AK44" s="23"/>
      <c r="AL44" s="23"/>
      <c r="AM44" s="23"/>
      <c r="AN44" s="23"/>
      <c r="AO44" s="23"/>
      <c r="AP44" s="23"/>
      <c r="AQ44" s="23"/>
      <c r="AR44" s="23"/>
    </row>
    <row r="45" spans="1:45" s="7" customFormat="1" x14ac:dyDescent="0.2">
      <c r="A45" s="64">
        <v>103</v>
      </c>
      <c r="B45" s="69">
        <v>2</v>
      </c>
      <c r="C45" s="13">
        <v>1</v>
      </c>
      <c r="D45" s="13">
        <v>0</v>
      </c>
      <c r="E45" s="12">
        <v>0</v>
      </c>
      <c r="F45" s="68">
        <v>25</v>
      </c>
      <c r="G45" s="69">
        <v>25</v>
      </c>
      <c r="H45" s="65" t="s">
        <v>96</v>
      </c>
      <c r="I45" s="13">
        <f t="shared" si="21"/>
        <v>60</v>
      </c>
      <c r="J45" s="13">
        <f t="shared" si="22"/>
        <v>25</v>
      </c>
      <c r="K45" s="15">
        <f t="shared" si="18"/>
        <v>25</v>
      </c>
      <c r="L45">
        <f t="shared" si="19"/>
        <v>0</v>
      </c>
      <c r="M45" s="18"/>
      <c r="N45" s="21">
        <f t="shared" si="20"/>
        <v>0.41666666666666669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s="7" customFormat="1" ht="15" customHeight="1" x14ac:dyDescent="0.2">
      <c r="A46" s="64">
        <v>348</v>
      </c>
      <c r="B46" s="69" t="s">
        <v>61</v>
      </c>
      <c r="C46" s="13">
        <v>1</v>
      </c>
      <c r="D46" s="13">
        <v>0</v>
      </c>
      <c r="E46" s="12">
        <v>0</v>
      </c>
      <c r="F46" s="68">
        <v>19</v>
      </c>
      <c r="G46" s="69">
        <v>19</v>
      </c>
      <c r="H46" s="65" t="s">
        <v>97</v>
      </c>
      <c r="I46" s="13">
        <f t="shared" si="21"/>
        <v>60</v>
      </c>
      <c r="J46" s="13">
        <f t="shared" si="22"/>
        <v>19</v>
      </c>
      <c r="K46" s="15">
        <f t="shared" si="18"/>
        <v>19</v>
      </c>
      <c r="L46">
        <f t="shared" si="19"/>
        <v>0</v>
      </c>
      <c r="M46" s="18"/>
      <c r="N46" s="21">
        <f t="shared" si="20"/>
        <v>0.31666666666666665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  <c r="AJ46" s="23"/>
      <c r="AK46" s="23"/>
      <c r="AL46" s="23"/>
      <c r="AM46" s="23"/>
      <c r="AN46" s="23"/>
      <c r="AO46" s="23"/>
      <c r="AP46" s="23"/>
      <c r="AQ46" s="23"/>
      <c r="AR46" s="23"/>
    </row>
    <row r="47" spans="1:45" x14ac:dyDescent="0.2">
      <c r="A47" s="12">
        <v>103</v>
      </c>
      <c r="B47" s="69">
        <v>5</v>
      </c>
      <c r="C47" s="13">
        <v>1</v>
      </c>
      <c r="D47" s="13">
        <v>0</v>
      </c>
      <c r="E47" s="12">
        <v>0</v>
      </c>
      <c r="F47" s="68">
        <v>18</v>
      </c>
      <c r="G47" s="69">
        <v>18</v>
      </c>
      <c r="H47" s="66" t="s">
        <v>104</v>
      </c>
      <c r="I47" s="13">
        <f t="shared" si="21"/>
        <v>60</v>
      </c>
      <c r="J47" s="13">
        <f t="shared" si="22"/>
        <v>18</v>
      </c>
      <c r="K47" s="15">
        <f>D47-E47+F47</f>
        <v>18</v>
      </c>
      <c r="L47">
        <f>IF(K47-G47=0,0,"chyba")</f>
        <v>0</v>
      </c>
      <c r="M47" s="18"/>
      <c r="N47" s="21">
        <f>J47/I47</f>
        <v>0.3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38"/>
    </row>
    <row r="48" spans="1:45" x14ac:dyDescent="0.2">
      <c r="A48" s="12">
        <v>368</v>
      </c>
      <c r="B48" s="69">
        <v>33</v>
      </c>
      <c r="C48" s="13">
        <v>1</v>
      </c>
      <c r="D48" s="13">
        <v>0</v>
      </c>
      <c r="E48" s="12">
        <v>0</v>
      </c>
      <c r="F48" s="68">
        <v>41</v>
      </c>
      <c r="G48" s="69">
        <v>41</v>
      </c>
      <c r="H48" s="66" t="s">
        <v>105</v>
      </c>
      <c r="I48" s="13">
        <f t="shared" si="21"/>
        <v>60</v>
      </c>
      <c r="J48" s="13">
        <f t="shared" si="22"/>
        <v>41</v>
      </c>
      <c r="K48" s="15">
        <f t="shared" ref="K48:K56" si="23">D48-E48+F48</f>
        <v>41</v>
      </c>
      <c r="L48">
        <f t="shared" ref="L48:L56" si="24">IF(K48-G48=0,0,"chyba")</f>
        <v>0</v>
      </c>
      <c r="M48" s="18"/>
      <c r="N48" s="21">
        <f t="shared" ref="N48:N55" si="25">J48/I48</f>
        <v>0.68333333333333335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41"/>
    </row>
    <row r="49" spans="1:45" x14ac:dyDescent="0.2">
      <c r="A49" s="12">
        <v>103</v>
      </c>
      <c r="B49" s="69">
        <v>3</v>
      </c>
      <c r="C49" s="13">
        <v>1</v>
      </c>
      <c r="D49" s="13">
        <v>0</v>
      </c>
      <c r="E49" s="12">
        <v>0</v>
      </c>
      <c r="F49" s="68">
        <v>40</v>
      </c>
      <c r="G49" s="69">
        <v>40</v>
      </c>
      <c r="H49" s="66" t="s">
        <v>106</v>
      </c>
      <c r="I49" s="13">
        <f t="shared" si="21"/>
        <v>60</v>
      </c>
      <c r="J49" s="13">
        <f t="shared" si="22"/>
        <v>40</v>
      </c>
      <c r="K49" s="15">
        <f t="shared" si="23"/>
        <v>40</v>
      </c>
      <c r="L49">
        <f t="shared" si="24"/>
        <v>0</v>
      </c>
      <c r="M49" s="18"/>
      <c r="N49" s="21">
        <f t="shared" si="25"/>
        <v>0.66666666666666663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41"/>
    </row>
    <row r="50" spans="1:45" x14ac:dyDescent="0.2">
      <c r="A50" s="64">
        <v>103</v>
      </c>
      <c r="B50" s="69">
        <v>1</v>
      </c>
      <c r="C50" s="13">
        <v>1</v>
      </c>
      <c r="D50" s="13">
        <v>0</v>
      </c>
      <c r="E50" s="12">
        <v>0</v>
      </c>
      <c r="F50" s="68">
        <v>22</v>
      </c>
      <c r="G50" s="69">
        <v>22</v>
      </c>
      <c r="H50" s="66" t="s">
        <v>107</v>
      </c>
      <c r="I50" s="13">
        <f t="shared" si="21"/>
        <v>60</v>
      </c>
      <c r="J50" s="13">
        <f t="shared" si="22"/>
        <v>22</v>
      </c>
      <c r="K50" s="15">
        <f t="shared" si="23"/>
        <v>22</v>
      </c>
      <c r="L50">
        <f t="shared" si="24"/>
        <v>0</v>
      </c>
      <c r="M50" s="18"/>
      <c r="N50" s="21">
        <f t="shared" si="25"/>
        <v>0.36666666666666664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41"/>
    </row>
    <row r="51" spans="1:45" x14ac:dyDescent="0.2">
      <c r="A51" s="64">
        <v>348</v>
      </c>
      <c r="B51" s="69">
        <v>69</v>
      </c>
      <c r="C51" s="13">
        <v>1</v>
      </c>
      <c r="D51" s="13">
        <v>0</v>
      </c>
      <c r="E51" s="12">
        <v>0</v>
      </c>
      <c r="F51" s="68">
        <v>32</v>
      </c>
      <c r="G51" s="69">
        <v>32</v>
      </c>
      <c r="H51" s="66" t="s">
        <v>108</v>
      </c>
      <c r="I51" s="13">
        <f t="shared" si="21"/>
        <v>60</v>
      </c>
      <c r="J51" s="13">
        <f t="shared" si="22"/>
        <v>32</v>
      </c>
      <c r="K51" s="15">
        <f t="shared" si="23"/>
        <v>32</v>
      </c>
      <c r="L51">
        <f t="shared" si="24"/>
        <v>0</v>
      </c>
      <c r="M51" s="18"/>
      <c r="N51" s="21">
        <f t="shared" si="25"/>
        <v>0.53333333333333333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41"/>
    </row>
    <row r="52" spans="1:45" x14ac:dyDescent="0.2">
      <c r="A52" s="64">
        <v>103</v>
      </c>
      <c r="B52" s="69" t="s">
        <v>61</v>
      </c>
      <c r="C52" s="13">
        <v>1</v>
      </c>
      <c r="D52" s="13">
        <v>0</v>
      </c>
      <c r="E52" s="12">
        <v>0</v>
      </c>
      <c r="F52" s="68">
        <v>18</v>
      </c>
      <c r="G52" s="69">
        <v>18</v>
      </c>
      <c r="H52" s="66" t="s">
        <v>109</v>
      </c>
      <c r="I52" s="13">
        <f t="shared" si="21"/>
        <v>60</v>
      </c>
      <c r="J52" s="13">
        <f t="shared" si="22"/>
        <v>18</v>
      </c>
      <c r="K52" s="15">
        <f t="shared" si="23"/>
        <v>18</v>
      </c>
      <c r="L52">
        <f t="shared" si="24"/>
        <v>0</v>
      </c>
      <c r="M52" s="18"/>
      <c r="N52" s="21">
        <f t="shared" si="25"/>
        <v>0.3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5" x14ac:dyDescent="0.2">
      <c r="A53" s="64">
        <v>103</v>
      </c>
      <c r="B53" s="69">
        <v>5</v>
      </c>
      <c r="C53" s="13">
        <v>1</v>
      </c>
      <c r="D53" s="13">
        <v>0</v>
      </c>
      <c r="E53" s="12">
        <v>0</v>
      </c>
      <c r="F53" s="68">
        <v>33</v>
      </c>
      <c r="G53" s="69">
        <v>33</v>
      </c>
      <c r="H53" s="67">
        <v>0.8125</v>
      </c>
      <c r="I53" s="13">
        <f t="shared" si="21"/>
        <v>60</v>
      </c>
      <c r="J53" s="13">
        <f t="shared" si="22"/>
        <v>33</v>
      </c>
      <c r="K53" s="15">
        <f t="shared" si="23"/>
        <v>33</v>
      </c>
      <c r="L53">
        <f t="shared" si="24"/>
        <v>0</v>
      </c>
      <c r="M53" s="18"/>
      <c r="N53" s="21">
        <f t="shared" si="25"/>
        <v>0.55000000000000004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5" ht="15" x14ac:dyDescent="0.25">
      <c r="A54" s="70">
        <v>103</v>
      </c>
      <c r="B54" s="70">
        <v>1</v>
      </c>
      <c r="C54" s="13">
        <v>1</v>
      </c>
      <c r="D54" s="13">
        <v>0</v>
      </c>
      <c r="E54" s="12">
        <v>0</v>
      </c>
      <c r="F54" s="70">
        <v>21</v>
      </c>
      <c r="G54" s="70">
        <v>21</v>
      </c>
      <c r="H54" s="72">
        <v>0.8208333333333333</v>
      </c>
      <c r="I54" s="13">
        <f t="shared" ref="I54" si="26">IF(C54=1,60,IF(C54=4,90,IF(C54=5,90,IF(C54=6,30,IF(C54=7,70,IF(C54=8,140,IF(C54=9,130,140)))))))</f>
        <v>60</v>
      </c>
      <c r="J54" s="13">
        <f t="shared" ref="J54" si="27">MAX(D54,G54)</f>
        <v>21</v>
      </c>
      <c r="K54" s="15">
        <f t="shared" si="23"/>
        <v>21</v>
      </c>
      <c r="L54">
        <f t="shared" si="24"/>
        <v>0</v>
      </c>
      <c r="M54" s="45"/>
      <c r="N54" s="21">
        <f t="shared" si="25"/>
        <v>0.35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5" x14ac:dyDescent="0.2">
      <c r="A55" s="69">
        <v>368</v>
      </c>
      <c r="B55" s="69">
        <v>68</v>
      </c>
      <c r="C55" s="13">
        <v>1</v>
      </c>
      <c r="D55" s="13">
        <v>0</v>
      </c>
      <c r="E55" s="12">
        <v>0</v>
      </c>
      <c r="F55" s="69">
        <v>30</v>
      </c>
      <c r="G55" s="69">
        <v>30</v>
      </c>
      <c r="H55" s="71" t="s">
        <v>110</v>
      </c>
      <c r="I55" s="13">
        <f t="shared" ref="I55:I56" si="28">IF(C55=1,60,IF(C55=4,90,IF(C55=5,90,IF(C55=6,30,IF(C55=7,70,IF(C55=8,140,IF(C55=9,130,140)))))))</f>
        <v>60</v>
      </c>
      <c r="J55" s="13">
        <f t="shared" ref="J55:J56" si="29">MAX(D55,G55)</f>
        <v>30</v>
      </c>
      <c r="K55" s="15">
        <f t="shared" si="23"/>
        <v>30</v>
      </c>
      <c r="L55">
        <f t="shared" si="24"/>
        <v>0</v>
      </c>
      <c r="M55" s="18"/>
      <c r="N55" s="21">
        <f t="shared" si="25"/>
        <v>0.5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x14ac:dyDescent="0.2">
      <c r="A56" s="70">
        <v>103</v>
      </c>
      <c r="B56" s="70">
        <v>2</v>
      </c>
      <c r="C56" s="13">
        <v>1</v>
      </c>
      <c r="D56" s="13">
        <v>0</v>
      </c>
      <c r="E56" s="12">
        <v>0</v>
      </c>
      <c r="F56" s="70">
        <v>20</v>
      </c>
      <c r="G56" s="70">
        <v>20</v>
      </c>
      <c r="H56" s="72">
        <v>0.84027777777777779</v>
      </c>
      <c r="I56" s="13">
        <f t="shared" si="28"/>
        <v>60</v>
      </c>
      <c r="J56" s="13">
        <f t="shared" si="29"/>
        <v>20</v>
      </c>
      <c r="K56" s="15">
        <f t="shared" si="23"/>
        <v>20</v>
      </c>
      <c r="L56">
        <f t="shared" si="24"/>
        <v>0</v>
      </c>
      <c r="M56" s="18"/>
      <c r="N56" s="21">
        <f>J56/I56</f>
        <v>0.33333333333333331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ht="15" thickBot="1" x14ac:dyDescent="0.25"/>
    <row r="58" spans="1:45" ht="15.75" thickBot="1" x14ac:dyDescent="0.3">
      <c r="A58" s="30" t="s">
        <v>18</v>
      </c>
      <c r="B58" s="31"/>
      <c r="C58" s="32"/>
      <c r="D58" s="42">
        <f>SUM(D9:D57)</f>
        <v>0</v>
      </c>
      <c r="E58" s="42">
        <f>SUM(E9:E57)</f>
        <v>0</v>
      </c>
      <c r="F58" s="42">
        <f>SUM(F9:F57)</f>
        <v>1257</v>
      </c>
      <c r="G58" s="42">
        <f>SUM(G9:G57)</f>
        <v>1257</v>
      </c>
      <c r="H58" s="42"/>
      <c r="I58" s="42">
        <f>SUM(I9:I57)</f>
        <v>2880</v>
      </c>
      <c r="J58" s="42">
        <f>SUM(J9:J57)</f>
        <v>1257</v>
      </c>
      <c r="K58" s="15">
        <f>D58-E58+F58</f>
        <v>1257</v>
      </c>
      <c r="L58">
        <f>IF(K58-G58=0,0,"chyba")</f>
        <v>0</v>
      </c>
      <c r="M58" s="18"/>
      <c r="N58" s="44">
        <f>J58/I58</f>
        <v>0.43645833333333334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4"/>
      <c r="AJ58" s="34"/>
      <c r="AK58" s="34"/>
      <c r="AL58" s="34"/>
      <c r="AM58" s="34"/>
      <c r="AN58" s="34"/>
      <c r="AO58" s="34"/>
      <c r="AP58" s="34"/>
      <c r="AQ58" s="34"/>
      <c r="AR58" s="35"/>
    </row>
  </sheetData>
  <phoneticPr fontId="0" type="noConversion"/>
  <conditionalFormatting sqref="AI9:AR28 AI30:AR46">
    <cfRule type="expression" dxfId="10" priority="10" stopIfTrue="1">
      <formula>($J9/$I9)&gt;AI$8</formula>
    </cfRule>
  </conditionalFormatting>
  <conditionalFormatting sqref="O9:AH28 O30:AH46">
    <cfRule type="expression" dxfId="9" priority="11" stopIfTrue="1">
      <formula>($J9/$I9)&gt;=O$8</formula>
    </cfRule>
  </conditionalFormatting>
  <conditionalFormatting sqref="AI47:AQ56">
    <cfRule type="expression" dxfId="8" priority="6" stopIfTrue="1">
      <formula>($J47/$I47)&gt;AI$8</formula>
    </cfRule>
  </conditionalFormatting>
  <conditionalFormatting sqref="O47:AH56">
    <cfRule type="expression" dxfId="7" priority="7" stopIfTrue="1">
      <formula>($J47/$I47)&gt;=O$8</formula>
    </cfRule>
  </conditionalFormatting>
  <conditionalFormatting sqref="AI58:AR58">
    <cfRule type="expression" dxfId="6" priority="4" stopIfTrue="1">
      <formula>($J58/$I58)&gt;AI$8</formula>
    </cfRule>
  </conditionalFormatting>
  <conditionalFormatting sqref="O58:AH58">
    <cfRule type="expression" dxfId="5" priority="5" stopIfTrue="1">
      <formula>($J58/$I58)&gt;=O$8</formula>
    </cfRule>
  </conditionalFormatting>
  <conditionalFormatting sqref="AR47:AR56">
    <cfRule type="expression" dxfId="4" priority="3" stopIfTrue="1">
      <formula>($J47/$I47)&gt;AR$8</formula>
    </cfRule>
  </conditionalFormatting>
  <conditionalFormatting sqref="AI29:AR29">
    <cfRule type="expression" dxfId="3" priority="1" stopIfTrue="1">
      <formula>($J29/$I29)&gt;AI$8</formula>
    </cfRule>
  </conditionalFormatting>
  <conditionalFormatting sqref="O29:AH29">
    <cfRule type="expression" dxfId="2" priority="2" stopIfTrue="1">
      <formula>($J29/$I29)&gt;=O$8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časové ZC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2014-11-01T23:26:27Z</dcterms:modified>
</cp:coreProperties>
</file>