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6750" tabRatio="921" activeTab="1"/>
  </bookViews>
  <sheets>
    <sheet name="časové DC" sheetId="27" r:id="rId1"/>
    <sheet name="časové ZC" sheetId="28" r:id="rId2"/>
    <sheet name="linkové ZC" sheetId="30" state="hidden" r:id="rId3"/>
  </sheets>
  <definedNames>
    <definedName name="_xlnm._FilterDatabase" localSheetId="0" hidden="1">'časové DC'!$A$8:$L$19</definedName>
    <definedName name="_xlnm._FilterDatabase" localSheetId="1" hidden="1">'časové ZC'!$A$8:$L$17</definedName>
    <definedName name="_xlnm._FilterDatabase" localSheetId="2" hidden="1">'linkové ZC'!$A$8:$L$65</definedName>
  </definedNames>
  <calcPr calcId="145621"/>
</workbook>
</file>

<file path=xl/calcChain.xml><?xml version="1.0" encoding="utf-8"?>
<calcChain xmlns="http://schemas.openxmlformats.org/spreadsheetml/2006/main">
  <c r="J9" i="28" l="1"/>
  <c r="I9" i="28"/>
  <c r="J14" i="28"/>
  <c r="I14" i="28"/>
  <c r="J13" i="28"/>
  <c r="I13" i="28"/>
  <c r="I21" i="27" l="1"/>
  <c r="J19" i="27"/>
  <c r="I19" i="27"/>
  <c r="J15" i="27"/>
  <c r="I15" i="27"/>
  <c r="J14" i="27"/>
  <c r="I14" i="27"/>
  <c r="J10" i="27"/>
  <c r="I10" i="27"/>
  <c r="J9" i="27"/>
  <c r="I9" i="27"/>
  <c r="J17" i="28" l="1"/>
  <c r="I17" i="28"/>
  <c r="J16" i="28"/>
  <c r="I16" i="28"/>
  <c r="J15" i="28"/>
  <c r="I15" i="28"/>
  <c r="J12" i="28"/>
  <c r="I12" i="28"/>
  <c r="J11" i="28"/>
  <c r="I11" i="28"/>
  <c r="J10" i="28"/>
  <c r="I10" i="28"/>
  <c r="I18" i="27"/>
  <c r="I17" i="27"/>
  <c r="I16" i="27"/>
  <c r="J18" i="27"/>
  <c r="J17" i="27"/>
  <c r="J16" i="27"/>
  <c r="I11" i="27" l="1"/>
  <c r="J11" i="27"/>
  <c r="I12" i="27"/>
  <c r="J12" i="27"/>
  <c r="I13" i="27"/>
  <c r="J13" i="27"/>
  <c r="N13" i="28" l="1"/>
  <c r="D19" i="28"/>
  <c r="E19" i="28"/>
  <c r="F19" i="28"/>
  <c r="G19" i="28"/>
  <c r="D21" i="27"/>
  <c r="E21" i="27"/>
  <c r="F21" i="27"/>
  <c r="G21" i="27"/>
  <c r="D67" i="30"/>
  <c r="E67" i="30"/>
  <c r="F67" i="30"/>
  <c r="G67" i="30"/>
  <c r="D62" i="30"/>
  <c r="E62" i="30"/>
  <c r="F62" i="30"/>
  <c r="K62" i="30" s="1"/>
  <c r="L62" i="30" s="1"/>
  <c r="G62" i="30"/>
  <c r="D53" i="30"/>
  <c r="E53" i="30"/>
  <c r="F53" i="30"/>
  <c r="G53" i="30"/>
  <c r="D47" i="30"/>
  <c r="K47" i="30" s="1"/>
  <c r="E47" i="30"/>
  <c r="F47" i="30"/>
  <c r="G47" i="30"/>
  <c r="D43" i="30"/>
  <c r="E43" i="30"/>
  <c r="F43" i="30"/>
  <c r="G43" i="30"/>
  <c r="D39" i="30"/>
  <c r="E39" i="30"/>
  <c r="F39" i="30"/>
  <c r="G39" i="30"/>
  <c r="D28" i="30"/>
  <c r="K28" i="30" s="1"/>
  <c r="L28" i="30" s="1"/>
  <c r="E28" i="30"/>
  <c r="F28" i="30"/>
  <c r="G28" i="30"/>
  <c r="D18" i="30"/>
  <c r="E18" i="30"/>
  <c r="F18" i="30"/>
  <c r="G18" i="30"/>
  <c r="P8" i="30"/>
  <c r="Q8" i="30" s="1"/>
  <c r="R8" i="30" s="1"/>
  <c r="S8" i="30" s="1"/>
  <c r="T8" i="30" s="1"/>
  <c r="U8" i="30" s="1"/>
  <c r="V8" i="30" s="1"/>
  <c r="W8" i="30" s="1"/>
  <c r="X8" i="30" s="1"/>
  <c r="Y8" i="30" s="1"/>
  <c r="Z8" i="30" s="1"/>
  <c r="AA8" i="30" s="1"/>
  <c r="AB8" i="30" s="1"/>
  <c r="AC8" i="30" s="1"/>
  <c r="AD8" i="30" s="1"/>
  <c r="AE8" i="30" s="1"/>
  <c r="AF8" i="30" s="1"/>
  <c r="AG8" i="30" s="1"/>
  <c r="AH8" i="30" s="1"/>
  <c r="AI8" i="30" s="1"/>
  <c r="AJ8" i="30" s="1"/>
  <c r="AK8" i="30" s="1"/>
  <c r="AL8" i="30" s="1"/>
  <c r="AM8" i="30" s="1"/>
  <c r="AN8" i="30" s="1"/>
  <c r="AO8" i="30" s="1"/>
  <c r="AP8" i="30" s="1"/>
  <c r="AQ8" i="30" s="1"/>
  <c r="AR8" i="30" s="1"/>
  <c r="I30" i="30"/>
  <c r="N30" i="30" s="1"/>
  <c r="J30" i="30"/>
  <c r="K9" i="30"/>
  <c r="L9" i="30"/>
  <c r="J9" i="30"/>
  <c r="I9" i="30"/>
  <c r="N9" i="30"/>
  <c r="I20" i="30"/>
  <c r="J20" i="30"/>
  <c r="K10" i="30"/>
  <c r="L10" i="30" s="1"/>
  <c r="J10" i="30"/>
  <c r="I10" i="30"/>
  <c r="I55" i="30"/>
  <c r="N55" i="30" s="1"/>
  <c r="J55" i="30"/>
  <c r="K11" i="30"/>
  <c r="L11" i="30" s="1"/>
  <c r="J11" i="30"/>
  <c r="N11" i="30" s="1"/>
  <c r="I11" i="30"/>
  <c r="K12" i="30"/>
  <c r="L12" i="30" s="1"/>
  <c r="J12" i="30"/>
  <c r="I12" i="30"/>
  <c r="I45" i="30"/>
  <c r="I47" i="30" s="1"/>
  <c r="J45" i="30"/>
  <c r="J47" i="30" s="1"/>
  <c r="K13" i="30"/>
  <c r="L13" i="30" s="1"/>
  <c r="J13" i="30"/>
  <c r="I13" i="30"/>
  <c r="I31" i="30"/>
  <c r="J31" i="30"/>
  <c r="K14" i="30"/>
  <c r="L14" i="30" s="1"/>
  <c r="J14" i="30"/>
  <c r="I14" i="30"/>
  <c r="N14" i="30" s="1"/>
  <c r="I41" i="30"/>
  <c r="I43" i="30" s="1"/>
  <c r="J41" i="30"/>
  <c r="J43" i="30" s="1"/>
  <c r="K15" i="30"/>
  <c r="L15" i="30" s="1"/>
  <c r="J15" i="30"/>
  <c r="I15" i="30"/>
  <c r="N15" i="30" s="1"/>
  <c r="I21" i="30"/>
  <c r="J21" i="30"/>
  <c r="K16" i="30"/>
  <c r="L16" i="30" s="1"/>
  <c r="J16" i="30"/>
  <c r="N16" i="30" s="1"/>
  <c r="I16" i="30"/>
  <c r="K20" i="30"/>
  <c r="L20" i="30" s="1"/>
  <c r="I32" i="30"/>
  <c r="J32" i="30"/>
  <c r="K21" i="30"/>
  <c r="L21" i="30" s="1"/>
  <c r="I56" i="30"/>
  <c r="J56" i="30"/>
  <c r="N56" i="30" s="1"/>
  <c r="K22" i="30"/>
  <c r="L22" i="30" s="1"/>
  <c r="J22" i="30"/>
  <c r="I22" i="30"/>
  <c r="K23" i="30"/>
  <c r="L23" i="30" s="1"/>
  <c r="J23" i="30"/>
  <c r="I23" i="30"/>
  <c r="N23" i="30" s="1"/>
  <c r="K24" i="30"/>
  <c r="L24" i="30" s="1"/>
  <c r="J24" i="30"/>
  <c r="N24" i="30" s="1"/>
  <c r="I24" i="30"/>
  <c r="I49" i="30"/>
  <c r="N49" i="30" s="1"/>
  <c r="J49" i="30"/>
  <c r="K25" i="30"/>
  <c r="L25" i="30" s="1"/>
  <c r="J25" i="30"/>
  <c r="I25" i="30"/>
  <c r="I33" i="30"/>
  <c r="J33" i="30"/>
  <c r="N33" i="30" s="1"/>
  <c r="K26" i="30"/>
  <c r="L26" i="30" s="1"/>
  <c r="J26" i="30"/>
  <c r="I26" i="30"/>
  <c r="I57" i="30"/>
  <c r="J57" i="30"/>
  <c r="K30" i="30"/>
  <c r="L30" i="30" s="1"/>
  <c r="I34" i="30"/>
  <c r="J34" i="30"/>
  <c r="K31" i="30"/>
  <c r="L31" i="30" s="1"/>
  <c r="N31" i="30"/>
  <c r="K32" i="30"/>
  <c r="L32" i="30" s="1"/>
  <c r="N32" i="30"/>
  <c r="K33" i="30"/>
  <c r="L33" i="30" s="1"/>
  <c r="I50" i="30"/>
  <c r="J50" i="30"/>
  <c r="K34" i="30"/>
  <c r="L34" i="30" s="1"/>
  <c r="K35" i="30"/>
  <c r="L35" i="30" s="1"/>
  <c r="J35" i="30"/>
  <c r="I35" i="30"/>
  <c r="I64" i="30"/>
  <c r="J64" i="30"/>
  <c r="K36" i="30"/>
  <c r="L36" i="30" s="1"/>
  <c r="J36" i="30"/>
  <c r="I36" i="30"/>
  <c r="I58" i="30"/>
  <c r="J58" i="30"/>
  <c r="K37" i="30"/>
  <c r="L37" i="30" s="1"/>
  <c r="J37" i="30"/>
  <c r="I37" i="30"/>
  <c r="N37" i="30" s="1"/>
  <c r="K41" i="30"/>
  <c r="L41" i="30" s="1"/>
  <c r="N41" i="30"/>
  <c r="K45" i="30"/>
  <c r="L45" i="30" s="1"/>
  <c r="K49" i="30"/>
  <c r="L49" i="30" s="1"/>
  <c r="K50" i="30"/>
  <c r="L50" i="30" s="1"/>
  <c r="N50" i="30"/>
  <c r="I65" i="30"/>
  <c r="N65" i="30" s="1"/>
  <c r="J65" i="30"/>
  <c r="K51" i="30"/>
  <c r="L51" i="30" s="1"/>
  <c r="J51" i="30"/>
  <c r="I51" i="30"/>
  <c r="K55" i="30"/>
  <c r="L55" i="30" s="1"/>
  <c r="K56" i="30"/>
  <c r="L56" i="30" s="1"/>
  <c r="I59" i="30"/>
  <c r="J59" i="30"/>
  <c r="K57" i="30"/>
  <c r="L57" i="30" s="1"/>
  <c r="N57" i="30"/>
  <c r="K58" i="30"/>
  <c r="L58" i="30" s="1"/>
  <c r="N58" i="30"/>
  <c r="K59" i="30"/>
  <c r="L59" i="30" s="1"/>
  <c r="N59" i="30"/>
  <c r="K60" i="30"/>
  <c r="L60" i="30" s="1"/>
  <c r="J60" i="30"/>
  <c r="I60" i="30"/>
  <c r="K64" i="30"/>
  <c r="L64" i="30" s="1"/>
  <c r="K65" i="30"/>
  <c r="L65" i="30" s="1"/>
  <c r="K67" i="30"/>
  <c r="L67" i="30" s="1"/>
  <c r="P8" i="28"/>
  <c r="Q8" i="28" s="1"/>
  <c r="R8" i="28" s="1"/>
  <c r="S8" i="28" s="1"/>
  <c r="T8" i="28" s="1"/>
  <c r="U8" i="28" s="1"/>
  <c r="V8" i="28" s="1"/>
  <c r="W8" i="28" s="1"/>
  <c r="X8" i="28" s="1"/>
  <c r="Y8" i="28" s="1"/>
  <c r="Z8" i="28" s="1"/>
  <c r="AA8" i="28" s="1"/>
  <c r="AB8" i="28" s="1"/>
  <c r="AC8" i="28" s="1"/>
  <c r="AD8" i="28" s="1"/>
  <c r="AE8" i="28" s="1"/>
  <c r="AF8" i="28" s="1"/>
  <c r="AG8" i="28" s="1"/>
  <c r="AH8" i="28" s="1"/>
  <c r="AI8" i="28" s="1"/>
  <c r="AJ8" i="28" s="1"/>
  <c r="AK8" i="28" s="1"/>
  <c r="AL8" i="28" s="1"/>
  <c r="AM8" i="28" s="1"/>
  <c r="AN8" i="28" s="1"/>
  <c r="AO8" i="28" s="1"/>
  <c r="AP8" i="28" s="1"/>
  <c r="AQ8" i="28" s="1"/>
  <c r="AR8" i="28" s="1"/>
  <c r="K9" i="28"/>
  <c r="L9" i="28" s="1"/>
  <c r="K10" i="28"/>
  <c r="L10" i="28" s="1"/>
  <c r="K11" i="28"/>
  <c r="L11" i="28" s="1"/>
  <c r="K12" i="28"/>
  <c r="L12" i="28" s="1"/>
  <c r="K13" i="28"/>
  <c r="L13" i="28" s="1"/>
  <c r="K14" i="28"/>
  <c r="L14" i="28" s="1"/>
  <c r="N15" i="28"/>
  <c r="K15" i="28"/>
  <c r="L15" i="28" s="1"/>
  <c r="K16" i="28"/>
  <c r="L16" i="28" s="1"/>
  <c r="K17" i="28"/>
  <c r="L17" i="28" s="1"/>
  <c r="N19" i="27"/>
  <c r="K19" i="27"/>
  <c r="L19" i="27" s="1"/>
  <c r="N18" i="27"/>
  <c r="K18" i="27"/>
  <c r="L18" i="27" s="1"/>
  <c r="K17" i="27"/>
  <c r="L17" i="27" s="1"/>
  <c r="N16" i="27"/>
  <c r="K16" i="27"/>
  <c r="L16" i="27" s="1"/>
  <c r="N15" i="27"/>
  <c r="K15" i="27"/>
  <c r="L15" i="27" s="1"/>
  <c r="K14" i="27"/>
  <c r="L14" i="27" s="1"/>
  <c r="N13" i="27"/>
  <c r="K13" i="27"/>
  <c r="L13" i="27" s="1"/>
  <c r="N12" i="27"/>
  <c r="K12" i="27"/>
  <c r="L12" i="27" s="1"/>
  <c r="N11" i="27"/>
  <c r="K11" i="27"/>
  <c r="L11" i="27" s="1"/>
  <c r="N10" i="27"/>
  <c r="K10" i="27"/>
  <c r="L10" i="27" s="1"/>
  <c r="K9" i="27"/>
  <c r="L9" i="27" s="1"/>
  <c r="P8" i="27"/>
  <c r="Q8" i="27" s="1"/>
  <c r="R8" i="27" s="1"/>
  <c r="S8" i="27" s="1"/>
  <c r="T8" i="27" s="1"/>
  <c r="U8" i="27" s="1"/>
  <c r="V8" i="27" s="1"/>
  <c r="W8" i="27" s="1"/>
  <c r="X8" i="27" s="1"/>
  <c r="Y8" i="27" s="1"/>
  <c r="Z8" i="27" s="1"/>
  <c r="AA8" i="27" s="1"/>
  <c r="AB8" i="27" s="1"/>
  <c r="AC8" i="27" s="1"/>
  <c r="AD8" i="27" s="1"/>
  <c r="AE8" i="27" s="1"/>
  <c r="AF8" i="27" s="1"/>
  <c r="AG8" i="27" s="1"/>
  <c r="AH8" i="27" s="1"/>
  <c r="AI8" i="27" s="1"/>
  <c r="AJ8" i="27" s="1"/>
  <c r="AK8" i="27" s="1"/>
  <c r="AL8" i="27" s="1"/>
  <c r="AM8" i="27" s="1"/>
  <c r="AN8" i="27" s="1"/>
  <c r="AO8" i="27" s="1"/>
  <c r="AP8" i="27" s="1"/>
  <c r="AQ8" i="27" s="1"/>
  <c r="AR8" i="27" s="1"/>
  <c r="L47" i="30" l="1"/>
  <c r="N60" i="30"/>
  <c r="N51" i="30"/>
  <c r="N45" i="30"/>
  <c r="N36" i="30"/>
  <c r="I67" i="30"/>
  <c r="N26" i="30"/>
  <c r="N22" i="30"/>
  <c r="N21" i="30"/>
  <c r="N13" i="30"/>
  <c r="N10" i="30"/>
  <c r="I18" i="30"/>
  <c r="K39" i="30"/>
  <c r="L39" i="30" s="1"/>
  <c r="K53" i="30"/>
  <c r="L53" i="30" s="1"/>
  <c r="N11" i="28"/>
  <c r="N35" i="30"/>
  <c r="N34" i="30"/>
  <c r="N25" i="30"/>
  <c r="J53" i="30"/>
  <c r="N12" i="30"/>
  <c r="I28" i="30"/>
  <c r="K18" i="30"/>
  <c r="L18" i="30" s="1"/>
  <c r="K43" i="30"/>
  <c r="L43" i="30" s="1"/>
  <c r="N14" i="28"/>
  <c r="N12" i="28"/>
  <c r="N10" i="28"/>
  <c r="N9" i="28"/>
  <c r="N17" i="28"/>
  <c r="N16" i="28"/>
  <c r="K19" i="28"/>
  <c r="L19" i="28" s="1"/>
  <c r="N17" i="27"/>
  <c r="K21" i="27"/>
  <c r="L21" i="27" s="1"/>
  <c r="N14" i="27"/>
  <c r="N9" i="27"/>
  <c r="J21" i="27"/>
  <c r="I19" i="28"/>
  <c r="N64" i="30"/>
  <c r="J67" i="30"/>
  <c r="N67" i="30" s="1"/>
  <c r="I53" i="30"/>
  <c r="N43" i="30"/>
  <c r="N47" i="30"/>
  <c r="I62" i="30"/>
  <c r="I39" i="30"/>
  <c r="J19" i="28"/>
  <c r="N53" i="30"/>
  <c r="J62" i="30"/>
  <c r="J39" i="30"/>
  <c r="N39" i="30" s="1"/>
  <c r="J18" i="30"/>
  <c r="N18" i="30" s="1"/>
  <c r="J28" i="30"/>
  <c r="N28" i="30" s="1"/>
  <c r="N20" i="30"/>
  <c r="N19" i="28" l="1"/>
  <c r="N21" i="27"/>
  <c r="N62" i="30"/>
</calcChain>
</file>

<file path=xl/sharedStrings.xml><?xml version="1.0" encoding="utf-8"?>
<sst xmlns="http://schemas.openxmlformats.org/spreadsheetml/2006/main" count="159" uniqueCount="85">
  <si>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</si>
  <si>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</si>
  <si>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</si>
  <si>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</si>
  <si>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</si>
  <si>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</si>
  <si>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</si>
  <si>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</si>
  <si>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</si>
  <si>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</si>
  <si>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</si>
  <si>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</si>
  <si>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</si>
  <si>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</si>
  <si>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</si>
  <si>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</si>
  <si>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</si>
  <si>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</si>
  <si>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</si>
  <si>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</si>
  <si>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</si>
  <si>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</si>
  <si>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</si>
  <si>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</si>
  <si>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</si>
  <si>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</si>
  <si>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</si>
  <si>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</si>
  <si>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</si>
  <si>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</si>
  <si>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</si>
  <si>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</si>
  <si>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</si>
  <si>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</si>
  <si>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</si>
  <si>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</si>
  <si>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</si>
  <si>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</si>
  <si>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</si>
  <si>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</si>
  <si>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</si>
  <si>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</si>
  <si>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</si>
  <si>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</si>
  <si>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</si>
  <si>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</si>
  <si>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</si>
  <si>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</si>
  <si>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</si>
  <si>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</si>
  <si>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</si>
  <si>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</si>
  <si>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</si>
  <si>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</si>
  <si>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</si>
  <si>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</si>
  <si>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</si>
  <si>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</si>
  <si>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</si>
  <si>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</si>
  <si>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</si>
  <si>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Tram</t>
  </si>
  <si>
    <r>
      <t xml:space="preserve">Typ vozů: </t>
    </r>
    <r>
      <rPr>
        <sz val="11"/>
        <rFont val="Arial CE"/>
        <charset val="238"/>
      </rPr>
      <t>7 - 1x solo tram</t>
    </r>
  </si>
  <si>
    <t>?</t>
  </si>
  <si>
    <t>7:57</t>
  </si>
  <si>
    <t>8:03</t>
  </si>
  <si>
    <t>8:18</t>
  </si>
  <si>
    <t>8:19</t>
  </si>
  <si>
    <t>8:28</t>
  </si>
  <si>
    <t>8:35</t>
  </si>
  <si>
    <t>8:38</t>
  </si>
  <si>
    <t>8:26</t>
  </si>
  <si>
    <t>8:53</t>
  </si>
  <si>
    <t>8:58</t>
  </si>
  <si>
    <t>8:43</t>
  </si>
  <si>
    <t>8:37</t>
  </si>
  <si>
    <t>8:13</t>
  </si>
  <si>
    <t>8:49</t>
  </si>
  <si>
    <t>Florenc</t>
  </si>
  <si>
    <t>do centra</t>
  </si>
  <si>
    <t>sobota 18. října 2014</t>
  </si>
  <si>
    <t>8:00 - 9:00</t>
  </si>
  <si>
    <t>3, 8</t>
  </si>
  <si>
    <t>polojasno 16°C</t>
  </si>
  <si>
    <t>Jméno sčítače: Martin Chour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</si>
</sst>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6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showGridLines="0" zoomScaleNormal="100" workbookViewId="0">
      <selection activeCell="H6" sqref="H6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78</v>
      </c>
      <c r="H1" s="4"/>
      <c r="I1" s="4" t="s">
        <v>1</v>
      </c>
      <c r="J1" s="2" t="s">
        <v>61</v>
      </c>
      <c r="K1" s="2"/>
    </row>
    <row r="2" spans="1:44" x14ac:dyDescent="0.2">
      <c r="A2" s="5" t="s">
        <v>2</v>
      </c>
      <c r="C2" t="s">
        <v>79</v>
      </c>
      <c r="H2" s="4"/>
      <c r="I2" s="4" t="s">
        <v>4</v>
      </c>
      <c r="J2" s="17" t="s">
        <v>82</v>
      </c>
      <c r="K2" s="17"/>
    </row>
    <row r="3" spans="1:44" x14ac:dyDescent="0.2">
      <c r="A3" s="5" t="s">
        <v>5</v>
      </c>
      <c r="H3" t="s">
        <v>5</v>
      </c>
    </row>
    <row r="4" spans="1:44" x14ac:dyDescent="0.2">
      <c r="A4" s="5" t="s">
        <v>6</v>
      </c>
      <c r="C4" t="s">
        <v>80</v>
      </c>
      <c r="H4" s="4" t="s">
        <v>7</v>
      </c>
      <c r="I4" t="s">
        <v>81</v>
      </c>
      <c r="N4" s="16" t="s">
        <v>21</v>
      </c>
      <c r="Q4" t="s">
        <v>83</v>
      </c>
    </row>
    <row r="6" spans="1:44" ht="15" x14ac:dyDescent="0.25">
      <c r="A6" s="1" t="s">
        <v>62</v>
      </c>
      <c r="H6" s="2" t="s">
        <v>84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3</v>
      </c>
      <c r="B9" s="48" t="s">
        <v>63</v>
      </c>
      <c r="C9" s="13">
        <v>7</v>
      </c>
      <c r="D9" s="13">
        <v>25</v>
      </c>
      <c r="E9" s="12">
        <v>7</v>
      </c>
      <c r="F9" s="12">
        <v>2</v>
      </c>
      <c r="G9" s="12">
        <v>20</v>
      </c>
      <c r="H9" s="47" t="s">
        <v>64</v>
      </c>
      <c r="I9" s="13">
        <f t="shared" ref="I9:I10" si="1">IF(C9=1,60,IF(C9=4,90,IF(C9=5,90,IF(C9=6,30,IF(C9=7,70,IF(C9=8,140,IF(C9=9,130,140)))))))</f>
        <v>70</v>
      </c>
      <c r="J9" s="13">
        <f t="shared" ref="J9:J10" si="2">MAX(D9,G9)</f>
        <v>25</v>
      </c>
      <c r="K9" s="15">
        <f>D9-E9+F9</f>
        <v>20</v>
      </c>
      <c r="L9">
        <f>IF(K9-G9=0,0,"chyba")</f>
        <v>0</v>
      </c>
      <c r="M9" s="18"/>
      <c r="N9" s="21">
        <f>J9/I9</f>
        <v>0.35714285714285715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8</v>
      </c>
      <c r="B10" s="12">
        <v>103</v>
      </c>
      <c r="C10" s="13">
        <v>7</v>
      </c>
      <c r="D10" s="13">
        <v>30</v>
      </c>
      <c r="E10" s="12">
        <v>5</v>
      </c>
      <c r="F10" s="12">
        <v>10</v>
      </c>
      <c r="G10" s="12">
        <v>35</v>
      </c>
      <c r="H10" s="47" t="s">
        <v>65</v>
      </c>
      <c r="I10" s="13">
        <f t="shared" si="1"/>
        <v>70</v>
      </c>
      <c r="J10" s="13">
        <f t="shared" si="2"/>
        <v>35</v>
      </c>
      <c r="K10" s="15">
        <f t="shared" ref="K10:K19" si="3">D10-E10+F10</f>
        <v>35</v>
      </c>
      <c r="L10">
        <f t="shared" ref="L10:L19" si="4">IF(K10-G10=0,0,"chyba")</f>
        <v>0</v>
      </c>
      <c r="M10" s="18"/>
      <c r="N10" s="21">
        <f t="shared" ref="N10:N19" si="5">J10/I10</f>
        <v>0.5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3</v>
      </c>
      <c r="B11" s="48" t="s">
        <v>63</v>
      </c>
      <c r="C11" s="13">
        <v>7</v>
      </c>
      <c r="D11" s="13">
        <v>35</v>
      </c>
      <c r="E11" s="12">
        <v>5</v>
      </c>
      <c r="F11" s="12">
        <v>8</v>
      </c>
      <c r="G11" s="12">
        <v>38</v>
      </c>
      <c r="H11" s="47" t="s">
        <v>66</v>
      </c>
      <c r="I11" s="13">
        <f t="shared" ref="I11:I13" si="6">IF(C11=1,60,IF(C11=4,90,IF(C11=5,90,IF(C11=6,30,IF(C11=7,70,IF(C11=8,140,IF(C11=9,130,140)))))))</f>
        <v>70</v>
      </c>
      <c r="J11" s="13">
        <f t="shared" ref="J11:J18" si="7">MAX(D11,G11)</f>
        <v>38</v>
      </c>
      <c r="K11" s="15">
        <f t="shared" si="3"/>
        <v>38</v>
      </c>
      <c r="L11">
        <f t="shared" si="4"/>
        <v>0</v>
      </c>
      <c r="M11" s="18"/>
      <c r="N11" s="21">
        <f t="shared" si="5"/>
        <v>0.54285714285714282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8</v>
      </c>
      <c r="B12" s="48" t="s">
        <v>63</v>
      </c>
      <c r="C12" s="13">
        <v>7</v>
      </c>
      <c r="D12" s="13">
        <v>15</v>
      </c>
      <c r="E12" s="12">
        <v>2</v>
      </c>
      <c r="F12" s="12">
        <v>8</v>
      </c>
      <c r="G12" s="12">
        <v>21</v>
      </c>
      <c r="H12" s="47" t="s">
        <v>67</v>
      </c>
      <c r="I12" s="13">
        <f t="shared" si="6"/>
        <v>70</v>
      </c>
      <c r="J12" s="13">
        <f t="shared" si="7"/>
        <v>21</v>
      </c>
      <c r="K12" s="15">
        <f t="shared" si="3"/>
        <v>21</v>
      </c>
      <c r="L12">
        <f t="shared" si="4"/>
        <v>0</v>
      </c>
      <c r="M12" s="18"/>
      <c r="N12" s="21">
        <f t="shared" si="5"/>
        <v>0.3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3</v>
      </c>
      <c r="B13" s="48">
        <v>212</v>
      </c>
      <c r="C13" s="13">
        <v>7</v>
      </c>
      <c r="D13" s="13">
        <v>37</v>
      </c>
      <c r="E13" s="12">
        <v>9</v>
      </c>
      <c r="F13" s="12">
        <v>4</v>
      </c>
      <c r="G13" s="12">
        <v>32</v>
      </c>
      <c r="H13" s="47" t="s">
        <v>68</v>
      </c>
      <c r="I13" s="13">
        <f t="shared" si="6"/>
        <v>70</v>
      </c>
      <c r="J13" s="13">
        <f t="shared" si="7"/>
        <v>37</v>
      </c>
      <c r="K13" s="15">
        <f t="shared" si="3"/>
        <v>32</v>
      </c>
      <c r="L13">
        <f t="shared" si="4"/>
        <v>0</v>
      </c>
      <c r="M13" s="18"/>
      <c r="N13" s="21">
        <f t="shared" si="5"/>
        <v>0.52857142857142858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8</v>
      </c>
      <c r="B14" s="12">
        <v>101</v>
      </c>
      <c r="C14" s="13">
        <v>7</v>
      </c>
      <c r="D14" s="13">
        <v>24</v>
      </c>
      <c r="E14" s="12">
        <v>13</v>
      </c>
      <c r="F14" s="12">
        <v>4</v>
      </c>
      <c r="G14" s="12">
        <v>15</v>
      </c>
      <c r="H14" s="47" t="s">
        <v>69</v>
      </c>
      <c r="I14" s="13">
        <f t="shared" ref="I14:I15" si="8">IF(C14=1,60,IF(C14=4,90,IF(C14=5,90,IF(C14=6,30,IF(C14=7,70,IF(C14=8,140,IF(C14=9,130,140)))))))</f>
        <v>70</v>
      </c>
      <c r="J14" s="13">
        <f t="shared" ref="J14:J15" si="9">MAX(D14,G14)</f>
        <v>24</v>
      </c>
      <c r="K14" s="15">
        <f t="shared" si="3"/>
        <v>15</v>
      </c>
      <c r="L14">
        <f t="shared" si="4"/>
        <v>0</v>
      </c>
      <c r="M14" s="18"/>
      <c r="N14" s="21">
        <f t="shared" si="5"/>
        <v>0.34285714285714286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3</v>
      </c>
      <c r="B15" s="48" t="s">
        <v>63</v>
      </c>
      <c r="C15" s="13">
        <v>7</v>
      </c>
      <c r="D15" s="13">
        <v>27</v>
      </c>
      <c r="E15" s="12">
        <v>7</v>
      </c>
      <c r="F15" s="12">
        <v>14</v>
      </c>
      <c r="G15" s="12">
        <v>34</v>
      </c>
      <c r="H15" s="47" t="s">
        <v>70</v>
      </c>
      <c r="I15" s="13">
        <f t="shared" si="8"/>
        <v>70</v>
      </c>
      <c r="J15" s="13">
        <f t="shared" si="9"/>
        <v>34</v>
      </c>
      <c r="K15" s="15">
        <f t="shared" si="3"/>
        <v>34</v>
      </c>
      <c r="L15">
        <f t="shared" si="4"/>
        <v>0</v>
      </c>
      <c r="M15" s="18"/>
      <c r="N15" s="21">
        <f t="shared" si="5"/>
        <v>0.48571428571428571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3</v>
      </c>
      <c r="B16" s="12">
        <v>416</v>
      </c>
      <c r="C16" s="13">
        <v>7</v>
      </c>
      <c r="D16" s="13">
        <v>31</v>
      </c>
      <c r="E16" s="12">
        <v>6</v>
      </c>
      <c r="F16" s="12">
        <v>2</v>
      </c>
      <c r="G16" s="12">
        <v>27</v>
      </c>
      <c r="H16" s="49">
        <v>0.36458333333333331</v>
      </c>
      <c r="I16" s="13">
        <f t="shared" ref="I16:I18" si="10">IF(C16=1,60,IF(C16=4,90,IF(C16=5,90,IF(C16=6,30,IF(C16=7,70,IF(C16=8,140,IF(C16=9,130,140)))))))</f>
        <v>70</v>
      </c>
      <c r="J16" s="13">
        <f t="shared" si="7"/>
        <v>31</v>
      </c>
      <c r="K16" s="15">
        <f t="shared" si="3"/>
        <v>27</v>
      </c>
      <c r="L16">
        <f t="shared" si="4"/>
        <v>0</v>
      </c>
      <c r="M16" s="45"/>
      <c r="N16" s="21">
        <f t="shared" si="5"/>
        <v>0.44285714285714284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x14ac:dyDescent="0.2">
      <c r="A17" s="12">
        <v>8</v>
      </c>
      <c r="B17" s="12">
        <v>703</v>
      </c>
      <c r="C17" s="13">
        <v>7</v>
      </c>
      <c r="D17" s="13">
        <v>16</v>
      </c>
      <c r="E17" s="12">
        <v>6</v>
      </c>
      <c r="F17" s="12">
        <v>12</v>
      </c>
      <c r="G17" s="12">
        <v>22</v>
      </c>
      <c r="H17" s="50" t="s">
        <v>77</v>
      </c>
      <c r="I17" s="13">
        <f t="shared" si="10"/>
        <v>70</v>
      </c>
      <c r="J17" s="13">
        <f t="shared" si="7"/>
        <v>22</v>
      </c>
      <c r="K17" s="15">
        <f t="shared" si="3"/>
        <v>22</v>
      </c>
      <c r="L17">
        <f t="shared" si="4"/>
        <v>0</v>
      </c>
      <c r="M17" s="18"/>
      <c r="N17" s="21">
        <f t="shared" si="5"/>
        <v>0.31428571428571428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x14ac:dyDescent="0.2">
      <c r="A18" s="12">
        <v>3</v>
      </c>
      <c r="B18" s="12">
        <v>501</v>
      </c>
      <c r="C18" s="13">
        <v>7</v>
      </c>
      <c r="D18" s="13">
        <v>20</v>
      </c>
      <c r="E18" s="12">
        <v>5</v>
      </c>
      <c r="F18" s="12">
        <v>5</v>
      </c>
      <c r="G18" s="12">
        <v>20</v>
      </c>
      <c r="H18" s="50" t="s">
        <v>72</v>
      </c>
      <c r="I18" s="13">
        <f t="shared" si="10"/>
        <v>70</v>
      </c>
      <c r="J18" s="13">
        <f t="shared" si="7"/>
        <v>20</v>
      </c>
      <c r="K18" s="15">
        <f t="shared" si="3"/>
        <v>20</v>
      </c>
      <c r="L18">
        <f t="shared" si="4"/>
        <v>0</v>
      </c>
      <c r="M18" s="18"/>
      <c r="N18" s="21">
        <f t="shared" si="5"/>
        <v>0.2857142857142857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 x14ac:dyDescent="0.2">
      <c r="A19" s="12">
        <v>3</v>
      </c>
      <c r="B19" s="12">
        <v>402</v>
      </c>
      <c r="C19" s="13">
        <v>7</v>
      </c>
      <c r="D19" s="13">
        <v>23</v>
      </c>
      <c r="E19" s="12">
        <v>3</v>
      </c>
      <c r="F19" s="12">
        <v>8</v>
      </c>
      <c r="G19" s="12">
        <v>28</v>
      </c>
      <c r="H19" s="50" t="s">
        <v>72</v>
      </c>
      <c r="I19" s="13">
        <f t="shared" ref="I19" si="11">IF(C19=1,60,IF(C19=4,90,IF(C19=5,90,IF(C19=6,30,IF(C19=7,70,IF(C19=8,140,IF(C19=9,130,140)))))))</f>
        <v>70</v>
      </c>
      <c r="J19" s="13">
        <f t="shared" ref="J19" si="12">MAX(D19,G19)</f>
        <v>28</v>
      </c>
      <c r="K19" s="15">
        <f t="shared" si="3"/>
        <v>28</v>
      </c>
      <c r="L19">
        <f t="shared" si="4"/>
        <v>0</v>
      </c>
      <c r="M19" s="18"/>
      <c r="N19" s="21">
        <f t="shared" si="5"/>
        <v>0.4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ht="15.75" thickBot="1" x14ac:dyDescent="0.3">
      <c r="A20" s="12"/>
      <c r="B20" s="12"/>
      <c r="C20" s="13"/>
      <c r="D20" s="30"/>
      <c r="E20" s="12"/>
      <c r="F20" s="12"/>
      <c r="G20" s="12"/>
      <c r="H20" s="14"/>
      <c r="I20" s="36"/>
      <c r="J20" s="13"/>
      <c r="K20" s="15"/>
      <c r="M20" s="18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8"/>
    </row>
    <row r="21" spans="1:45" ht="15.75" thickBot="1" x14ac:dyDescent="0.3">
      <c r="A21" s="30" t="s">
        <v>18</v>
      </c>
      <c r="B21" s="31"/>
      <c r="C21" s="32"/>
      <c r="D21" s="42">
        <f>SUM(D9:D20)</f>
        <v>283</v>
      </c>
      <c r="E21" s="42">
        <f>SUM(E9:E20)</f>
        <v>68</v>
      </c>
      <c r="F21" s="42">
        <f>SUM(F9:F20)</f>
        <v>77</v>
      </c>
      <c r="G21" s="42">
        <f>SUM(G9:G20)</f>
        <v>292</v>
      </c>
      <c r="H21" s="42"/>
      <c r="I21" s="42">
        <f>SUM(I9:I20)</f>
        <v>770</v>
      </c>
      <c r="J21" s="42">
        <f>SUM(J9:J20)</f>
        <v>315</v>
      </c>
      <c r="K21" s="15">
        <f>D21-E21+F21</f>
        <v>292</v>
      </c>
      <c r="L21">
        <f>IF(K21-G21=0,0,"chyba")</f>
        <v>0</v>
      </c>
      <c r="M21" s="18"/>
      <c r="N21" s="44">
        <f>J21/I21</f>
        <v>0.40909090909090912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34"/>
      <c r="AK21" s="34"/>
      <c r="AL21" s="34"/>
      <c r="AM21" s="34"/>
      <c r="AN21" s="34"/>
      <c r="AO21" s="34"/>
      <c r="AP21" s="34"/>
      <c r="AQ21" s="34"/>
      <c r="AR21" s="35"/>
      <c r="AS21" s="41"/>
    </row>
    <row r="22" spans="1:45" ht="15" x14ac:dyDescent="0.25">
      <c r="C22" s="25"/>
      <c r="D22" s="26"/>
      <c r="E22" s="26"/>
      <c r="F22" s="27"/>
      <c r="G22" s="26"/>
      <c r="H22" s="43"/>
      <c r="I22" s="26"/>
      <c r="N22" s="37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41"/>
    </row>
  </sheetData>
  <phoneticPr fontId="0" type="noConversion"/>
  <conditionalFormatting sqref="AI9:AR22">
    <cfRule type="expression" dxfId="5" priority="1" stopIfTrue="1">
      <formula>($J9/$I9)&gt;AI$8</formula>
    </cfRule>
  </conditionalFormatting>
  <conditionalFormatting sqref="O9:AH22">
    <cfRule type="expression" dxfId="4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"/>
  <sheetViews>
    <sheetView showGridLines="0" tabSelected="1" zoomScaleNormal="100" workbookViewId="0">
      <selection activeCell="J15" sqref="J15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78</v>
      </c>
      <c r="H1" s="4"/>
      <c r="I1" s="4" t="s">
        <v>1</v>
      </c>
      <c r="J1" s="2" t="s">
        <v>61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82</v>
      </c>
      <c r="K2" s="17"/>
    </row>
    <row r="3" spans="1:44" x14ac:dyDescent="0.2">
      <c r="A3" s="5" t="s">
        <v>5</v>
      </c>
      <c r="H3" t="s">
        <v>5</v>
      </c>
    </row>
    <row r="4" spans="1:44" x14ac:dyDescent="0.2">
      <c r="A4" s="5" t="s">
        <v>6</v>
      </c>
      <c r="C4" t="s">
        <v>80</v>
      </c>
      <c r="H4" s="4" t="s">
        <v>7</v>
      </c>
      <c r="I4" t="s">
        <v>81</v>
      </c>
      <c r="N4" s="16" t="s">
        <v>21</v>
      </c>
      <c r="Q4" t="s">
        <v>83</v>
      </c>
    </row>
    <row r="6" spans="1:44" ht="15" x14ac:dyDescent="0.25">
      <c r="A6" s="1" t="s">
        <v>62</v>
      </c>
      <c r="H6" s="2" t="s">
        <v>84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8</v>
      </c>
      <c r="B9" s="48" t="s">
        <v>63</v>
      </c>
      <c r="C9" s="13">
        <v>7</v>
      </c>
      <c r="D9" s="13">
        <v>9</v>
      </c>
      <c r="E9" s="12">
        <v>5</v>
      </c>
      <c r="F9" s="12">
        <v>29</v>
      </c>
      <c r="G9" s="12">
        <v>33</v>
      </c>
      <c r="H9" s="47" t="s">
        <v>76</v>
      </c>
      <c r="I9" s="13">
        <f t="shared" ref="I9" si="1">IF(C9=1,60,IF(C9=4,90,IF(C9=5,90,IF(C9=6,30,IF(C9=7,70,IF(C9=8,140,IF(C9=9,130,140)))))))</f>
        <v>70</v>
      </c>
      <c r="J9" s="13">
        <f t="shared" ref="J9" si="2">MAX(D9,G9)</f>
        <v>33</v>
      </c>
      <c r="K9" s="15">
        <f t="shared" ref="K9:K17" si="3">D9-E9+F9</f>
        <v>33</v>
      </c>
      <c r="L9">
        <f t="shared" ref="L9:L17" si="4">IF(K9-G9=0,0,"chyba")</f>
        <v>0</v>
      </c>
      <c r="M9" s="18"/>
      <c r="N9" s="21">
        <f t="shared" ref="N9:N17" si="5">J9/I9</f>
        <v>0.47142857142857142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3</v>
      </c>
      <c r="B10" s="48" t="s">
        <v>63</v>
      </c>
      <c r="C10" s="13">
        <v>7</v>
      </c>
      <c r="D10" s="13">
        <v>25</v>
      </c>
      <c r="E10" s="12">
        <v>15</v>
      </c>
      <c r="F10" s="12">
        <v>15</v>
      </c>
      <c r="G10" s="12">
        <v>25</v>
      </c>
      <c r="H10" s="47" t="s">
        <v>66</v>
      </c>
      <c r="I10" s="13">
        <f t="shared" ref="I10:I14" si="6">IF(C10=1,60,IF(C10=4,90,IF(C10=5,90,IF(C10=6,30,IF(C10=7,70,IF(C10=8,140,IF(C10=9,130,140)))))))</f>
        <v>70</v>
      </c>
      <c r="J10" s="13">
        <f t="shared" ref="J10:J17" si="7">MAX(D10,G10)</f>
        <v>25</v>
      </c>
      <c r="K10" s="15">
        <f t="shared" si="3"/>
        <v>25</v>
      </c>
      <c r="L10">
        <f t="shared" si="4"/>
        <v>0</v>
      </c>
      <c r="M10" s="18"/>
      <c r="N10" s="21">
        <f t="shared" si="5"/>
        <v>0.35714285714285715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8</v>
      </c>
      <c r="B11" s="48">
        <v>403</v>
      </c>
      <c r="C11" s="13">
        <v>7</v>
      </c>
      <c r="D11" s="13">
        <v>10</v>
      </c>
      <c r="E11" s="12">
        <v>4</v>
      </c>
      <c r="F11" s="12">
        <v>7</v>
      </c>
      <c r="G11" s="12">
        <v>13</v>
      </c>
      <c r="H11" s="47" t="s">
        <v>71</v>
      </c>
      <c r="I11" s="13">
        <f t="shared" si="6"/>
        <v>70</v>
      </c>
      <c r="J11" s="13">
        <f t="shared" si="7"/>
        <v>13</v>
      </c>
      <c r="K11" s="15">
        <f t="shared" si="3"/>
        <v>13</v>
      </c>
      <c r="L11">
        <f t="shared" si="4"/>
        <v>0</v>
      </c>
      <c r="M11" s="18"/>
      <c r="N11" s="21">
        <f t="shared" si="5"/>
        <v>0.18571428571428572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3</v>
      </c>
      <c r="B12" s="48">
        <v>104</v>
      </c>
      <c r="C12" s="13">
        <v>7</v>
      </c>
      <c r="D12" s="13">
        <v>15</v>
      </c>
      <c r="E12" s="12">
        <v>8</v>
      </c>
      <c r="F12" s="12">
        <v>2</v>
      </c>
      <c r="G12" s="12">
        <v>9</v>
      </c>
      <c r="H12" s="47" t="s">
        <v>68</v>
      </c>
      <c r="I12" s="13">
        <f t="shared" si="6"/>
        <v>70</v>
      </c>
      <c r="J12" s="13">
        <f t="shared" si="7"/>
        <v>15</v>
      </c>
      <c r="K12" s="15">
        <f t="shared" si="3"/>
        <v>9</v>
      </c>
      <c r="L12">
        <f t="shared" si="4"/>
        <v>0</v>
      </c>
      <c r="M12" s="18"/>
      <c r="N12" s="21">
        <f t="shared" si="5"/>
        <v>0.21428571428571427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3</v>
      </c>
      <c r="B13" s="48">
        <v>406</v>
      </c>
      <c r="C13" s="13">
        <v>7</v>
      </c>
      <c r="D13" s="13">
        <v>21</v>
      </c>
      <c r="E13" s="12">
        <v>5</v>
      </c>
      <c r="F13" s="12">
        <v>11</v>
      </c>
      <c r="G13" s="12">
        <v>27</v>
      </c>
      <c r="H13" s="47" t="s">
        <v>75</v>
      </c>
      <c r="I13" s="13">
        <f t="shared" si="6"/>
        <v>70</v>
      </c>
      <c r="J13" s="13">
        <f t="shared" ref="J13:J14" si="8">MAX(D13,G13)</f>
        <v>27</v>
      </c>
      <c r="K13" s="15">
        <f t="shared" si="3"/>
        <v>27</v>
      </c>
      <c r="L13">
        <f t="shared" si="4"/>
        <v>0</v>
      </c>
      <c r="M13" s="18"/>
      <c r="N13" s="21">
        <f t="shared" si="5"/>
        <v>0.38571428571428573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8</v>
      </c>
      <c r="B14" s="12">
        <v>414</v>
      </c>
      <c r="C14" s="13">
        <v>7</v>
      </c>
      <c r="D14" s="13">
        <v>8</v>
      </c>
      <c r="E14" s="12">
        <v>5</v>
      </c>
      <c r="F14" s="12">
        <v>9</v>
      </c>
      <c r="G14" s="12">
        <v>12</v>
      </c>
      <c r="H14" s="47" t="s">
        <v>74</v>
      </c>
      <c r="I14" s="13">
        <f t="shared" si="6"/>
        <v>70</v>
      </c>
      <c r="J14" s="13">
        <f t="shared" si="8"/>
        <v>12</v>
      </c>
      <c r="K14" s="15">
        <f t="shared" si="3"/>
        <v>12</v>
      </c>
      <c r="L14">
        <f t="shared" si="4"/>
        <v>0</v>
      </c>
      <c r="M14" s="18"/>
      <c r="N14" s="21">
        <f t="shared" si="5"/>
        <v>0.17142857142857143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3</v>
      </c>
      <c r="B15" s="48">
        <v>106</v>
      </c>
      <c r="C15" s="13">
        <v>7</v>
      </c>
      <c r="D15" s="13">
        <v>13</v>
      </c>
      <c r="E15" s="12">
        <v>7</v>
      </c>
      <c r="F15" s="12">
        <v>5</v>
      </c>
      <c r="G15" s="12">
        <v>11</v>
      </c>
      <c r="H15" s="49">
        <v>0.36319444444444443</v>
      </c>
      <c r="I15" s="13">
        <f t="shared" ref="I15:I17" si="9">IF(C15=1,60,IF(C15=4,90,IF(C15=5,90,IF(C15=6,30,IF(C15=7,70,IF(C15=8,140,IF(C15=9,130,140)))))))</f>
        <v>70</v>
      </c>
      <c r="J15" s="13">
        <f t="shared" si="7"/>
        <v>13</v>
      </c>
      <c r="K15" s="15">
        <f t="shared" si="3"/>
        <v>11</v>
      </c>
      <c r="L15">
        <f t="shared" si="4"/>
        <v>0</v>
      </c>
      <c r="M15" s="18"/>
      <c r="N15" s="21">
        <f t="shared" si="5"/>
        <v>0.18571428571428572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3</v>
      </c>
      <c r="B16" s="48" t="s">
        <v>63</v>
      </c>
      <c r="C16" s="13">
        <v>7</v>
      </c>
      <c r="D16" s="13">
        <v>15</v>
      </c>
      <c r="E16" s="12">
        <v>2</v>
      </c>
      <c r="F16" s="12">
        <v>13</v>
      </c>
      <c r="G16" s="12">
        <v>26</v>
      </c>
      <c r="H16" s="50" t="s">
        <v>72</v>
      </c>
      <c r="I16" s="13">
        <f t="shared" si="9"/>
        <v>70</v>
      </c>
      <c r="J16" s="13">
        <f t="shared" si="7"/>
        <v>26</v>
      </c>
      <c r="K16" s="15">
        <f t="shared" si="3"/>
        <v>26</v>
      </c>
      <c r="L16">
        <f t="shared" si="4"/>
        <v>0</v>
      </c>
      <c r="M16" s="45"/>
      <c r="N16" s="21">
        <f t="shared" si="5"/>
        <v>0.37142857142857144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x14ac:dyDescent="0.2">
      <c r="A17" s="12">
        <v>8</v>
      </c>
      <c r="B17" s="12">
        <v>108</v>
      </c>
      <c r="C17" s="13">
        <v>7</v>
      </c>
      <c r="D17" s="13">
        <v>10</v>
      </c>
      <c r="E17" s="12">
        <v>6</v>
      </c>
      <c r="F17" s="12">
        <v>4</v>
      </c>
      <c r="G17" s="12">
        <v>8</v>
      </c>
      <c r="H17" s="50" t="s">
        <v>73</v>
      </c>
      <c r="I17" s="13">
        <f t="shared" si="9"/>
        <v>70</v>
      </c>
      <c r="J17" s="13">
        <f t="shared" si="7"/>
        <v>10</v>
      </c>
      <c r="K17" s="15">
        <f t="shared" si="3"/>
        <v>8</v>
      </c>
      <c r="L17">
        <f t="shared" si="4"/>
        <v>0</v>
      </c>
      <c r="M17" s="18"/>
      <c r="N17" s="21">
        <f t="shared" si="5"/>
        <v>0.14285714285714285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ht="15.75" thickBot="1" x14ac:dyDescent="0.3">
      <c r="A18" s="12"/>
      <c r="B18" s="12"/>
      <c r="C18" s="13"/>
      <c r="D18" s="30"/>
      <c r="E18" s="12"/>
      <c r="F18" s="12"/>
      <c r="G18" s="12"/>
      <c r="H18" s="14"/>
      <c r="I18" s="36"/>
      <c r="J18" s="13"/>
      <c r="K18" s="15"/>
      <c r="M18" s="18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8"/>
    </row>
    <row r="19" spans="1:45" ht="15.75" thickBot="1" x14ac:dyDescent="0.3">
      <c r="A19" s="30" t="s">
        <v>18</v>
      </c>
      <c r="B19" s="31"/>
      <c r="C19" s="32"/>
      <c r="D19" s="42">
        <f>SUM(D9:D18)</f>
        <v>126</v>
      </c>
      <c r="E19" s="42">
        <f>SUM(E9:E18)</f>
        <v>57</v>
      </c>
      <c r="F19" s="42">
        <f>SUM(F9:F18)</f>
        <v>95</v>
      </c>
      <c r="G19" s="42">
        <f>SUM(G9:G18)</f>
        <v>164</v>
      </c>
      <c r="H19" s="42"/>
      <c r="I19" s="42">
        <f>SUM(I9:I18)</f>
        <v>630</v>
      </c>
      <c r="J19" s="42">
        <f>SUM(J9:J18)</f>
        <v>174</v>
      </c>
      <c r="K19" s="15">
        <f>D19-E19+F19</f>
        <v>164</v>
      </c>
      <c r="L19">
        <f>IF(K19-G19=0,0,"chyba")</f>
        <v>0</v>
      </c>
      <c r="M19" s="18"/>
      <c r="N19" s="44">
        <f>J19/I19</f>
        <v>0.27619047619047621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4"/>
      <c r="AJ19" s="34"/>
      <c r="AK19" s="34"/>
      <c r="AL19" s="34"/>
      <c r="AM19" s="34"/>
      <c r="AN19" s="34"/>
      <c r="AO19" s="34"/>
      <c r="AP19" s="34"/>
      <c r="AQ19" s="34"/>
      <c r="AR19" s="35"/>
      <c r="AS19" s="41"/>
    </row>
    <row r="20" spans="1:45" ht="15" x14ac:dyDescent="0.25">
      <c r="C20" s="25"/>
      <c r="D20" s="26"/>
      <c r="E20" s="26"/>
      <c r="F20" s="27"/>
      <c r="G20" s="26"/>
      <c r="H20" s="43"/>
      <c r="I20" s="26"/>
      <c r="N20" s="37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41"/>
    </row>
  </sheetData>
  <phoneticPr fontId="0" type="noConversion"/>
  <conditionalFormatting sqref="AI9:AR20">
    <cfRule type="expression" dxfId="3" priority="1" stopIfTrue="1">
      <formula>($J9/$I9)&gt;AI$8</formula>
    </cfRule>
  </conditionalFormatting>
  <conditionalFormatting sqref="O9:AH20">
    <cfRule type="expression" dxfId="2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zoomScaleNormal="100" workbookViewId="0"/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24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25</v>
      </c>
      <c r="H4" s="4" t="s">
        <v>7</v>
      </c>
      <c r="I4" t="s">
        <v>20</v>
      </c>
      <c r="N4" s="16" t="s">
        <v>21</v>
      </c>
      <c r="Q4" t="s">
        <v>60</v>
      </c>
    </row>
    <row r="6" spans="1:44" ht="15" x14ac:dyDescent="0.25">
      <c r="A6" s="1" t="s">
        <v>19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40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27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45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30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31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54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55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35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 x14ac:dyDescent="0.2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26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27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44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49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 x14ac:dyDescent="0.2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52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 x14ac:dyDescent="0.2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53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 x14ac:dyDescent="0.2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58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 x14ac:dyDescent="0.3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 x14ac:dyDescent="0.3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 x14ac:dyDescent="0.2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 x14ac:dyDescent="0.2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38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 x14ac:dyDescent="0.2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41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 x14ac:dyDescent="0.2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28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47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48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33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57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36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 x14ac:dyDescent="0.3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 x14ac:dyDescent="0.3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 x14ac:dyDescent="0.2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 x14ac:dyDescent="0.2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42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 x14ac:dyDescent="0.3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 x14ac:dyDescent="0.3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 x14ac:dyDescent="0.2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 x14ac:dyDescent="0.2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40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 x14ac:dyDescent="0.3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 x14ac:dyDescent="0.3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 x14ac:dyDescent="0.2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 x14ac:dyDescent="0.2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46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 x14ac:dyDescent="0.2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50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 x14ac:dyDescent="0.2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34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 x14ac:dyDescent="0.3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 x14ac:dyDescent="0.3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 x14ac:dyDescent="0.2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 x14ac:dyDescent="0.2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39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 x14ac:dyDescent="0.2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43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 x14ac:dyDescent="0.2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29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 x14ac:dyDescent="0.2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32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 x14ac:dyDescent="0.2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56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 x14ac:dyDescent="0.2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59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 x14ac:dyDescent="0.3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 x14ac:dyDescent="0.3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 x14ac:dyDescent="0.2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 x14ac:dyDescent="0.2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51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 x14ac:dyDescent="0.2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34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 x14ac:dyDescent="0.3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 x14ac:dyDescent="0.3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 x14ac:dyDescent="0.2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 x14ac:dyDescent="0.2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 x14ac:dyDescent="0.2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 x14ac:dyDescent="0.2">
      <c r="C71" s="26"/>
      <c r="D71" s="26"/>
      <c r="E71" s="26"/>
      <c r="F71" s="26"/>
      <c r="G71" s="26"/>
      <c r="H71" s="28"/>
      <c r="I71" s="26"/>
    </row>
    <row r="72" spans="1:45" x14ac:dyDescent="0.2">
      <c r="C72" s="26"/>
      <c r="D72" s="26"/>
      <c r="E72" s="26"/>
      <c r="F72" s="26"/>
      <c r="G72" s="26"/>
      <c r="H72" s="28"/>
      <c r="I72" s="26"/>
    </row>
    <row r="73" spans="1:45" x14ac:dyDescent="0.2">
      <c r="C73" s="26"/>
      <c r="E73" s="26"/>
      <c r="F73" s="26"/>
      <c r="G73" s="26"/>
      <c r="H73" s="27"/>
      <c r="I73" s="26"/>
    </row>
    <row r="74" spans="1:45" x14ac:dyDescent="0.2">
      <c r="H74" s="29"/>
    </row>
  </sheetData>
  <phoneticPr fontId="0" type="noConversion"/>
  <conditionalFormatting sqref="AI9:AR68">
    <cfRule type="expression" dxfId="1" priority="1" stopIfTrue="1">
      <formula>($J9/$I9)&gt;AI$8</formula>
    </cfRule>
  </conditionalFormatting>
  <conditionalFormatting sqref="O9:AH68">
    <cfRule type="expression" dxfId="0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časové DC</vt:lpstr>
      <vt:lpstr>časové ZC</vt:lpstr>
      <vt:lpstr>linkové ZC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Pavel Chour</cp:lastModifiedBy>
  <cp:lastPrinted>2007-07-16T08:42:13Z</cp:lastPrinted>
  <dcterms:created xsi:type="dcterms:W3CDTF">1999-11-19T12:51:51Z</dcterms:created>
  <dcterms:modified xsi:type="dcterms:W3CDTF">2014-11-01T23:22:07Z</dcterms:modified>
</cp:coreProperties>
</file>